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 defaultThemeVersion="124226"/>
  <bookViews>
    <workbookView xWindow="-120" yWindow="-120" windowWidth="29040" windowHeight="1572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fileRecoveryPr repairLoad="1"/>
</workbook>
</file>

<file path=xl/calcChain.xml><?xml version="1.0" encoding="utf-8"?>
<calcChain xmlns="http://schemas.openxmlformats.org/spreadsheetml/2006/main">
  <c r="F58" i="12"/>
  <c r="F9"/>
  <c r="F12"/>
  <c r="F13"/>
  <c r="F22"/>
  <c r="AC67" l="1"/>
  <c r="F39" i="1" s="1"/>
  <c r="G9" i="12"/>
  <c r="I9"/>
  <c r="I8" s="1"/>
  <c r="K9"/>
  <c r="K8" s="1"/>
  <c r="O9"/>
  <c r="O8" s="1"/>
  <c r="Q9"/>
  <c r="Q8" s="1"/>
  <c r="U9"/>
  <c r="U8" s="1"/>
  <c r="F11"/>
  <c r="G11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F14"/>
  <c r="G14" s="1"/>
  <c r="M14" s="1"/>
  <c r="I14"/>
  <c r="K14"/>
  <c r="O14"/>
  <c r="Q14"/>
  <c r="U14"/>
  <c r="F15"/>
  <c r="G15" s="1"/>
  <c r="M15" s="1"/>
  <c r="I15"/>
  <c r="K15"/>
  <c r="O15"/>
  <c r="Q15"/>
  <c r="U15"/>
  <c r="F16"/>
  <c r="G16" s="1"/>
  <c r="M16" s="1"/>
  <c r="I16"/>
  <c r="K16"/>
  <c r="O16"/>
  <c r="Q16"/>
  <c r="U16"/>
  <c r="F17"/>
  <c r="G17"/>
  <c r="M17" s="1"/>
  <c r="I17"/>
  <c r="K17"/>
  <c r="O17"/>
  <c r="Q17"/>
  <c r="U17"/>
  <c r="F18"/>
  <c r="G18"/>
  <c r="M18" s="1"/>
  <c r="I18"/>
  <c r="K18"/>
  <c r="O18"/>
  <c r="Q18"/>
  <c r="U18"/>
  <c r="F20"/>
  <c r="G20" s="1"/>
  <c r="I20"/>
  <c r="K20"/>
  <c r="O20"/>
  <c r="Q20"/>
  <c r="U20"/>
  <c r="F21"/>
  <c r="G21" s="1"/>
  <c r="M21" s="1"/>
  <c r="I21"/>
  <c r="K21"/>
  <c r="O21"/>
  <c r="Q21"/>
  <c r="U21"/>
  <c r="G22"/>
  <c r="M22" s="1"/>
  <c r="I22"/>
  <c r="K22"/>
  <c r="O22"/>
  <c r="Q22"/>
  <c r="U22"/>
  <c r="F23"/>
  <c r="G23" s="1"/>
  <c r="M23" s="1"/>
  <c r="I23"/>
  <c r="K23"/>
  <c r="O23"/>
  <c r="Q23"/>
  <c r="U23"/>
  <c r="F24"/>
  <c r="G24" s="1"/>
  <c r="M24" s="1"/>
  <c r="I24"/>
  <c r="K24"/>
  <c r="O24"/>
  <c r="Q24"/>
  <c r="U24"/>
  <c r="F25"/>
  <c r="G25"/>
  <c r="M25" s="1"/>
  <c r="I25"/>
  <c r="K25"/>
  <c r="O25"/>
  <c r="Q25"/>
  <c r="U25"/>
  <c r="F26"/>
  <c r="G26" s="1"/>
  <c r="M26" s="1"/>
  <c r="I26"/>
  <c r="K26"/>
  <c r="O26"/>
  <c r="Q26"/>
  <c r="U26"/>
  <c r="F27"/>
  <c r="G27" s="1"/>
  <c r="M27" s="1"/>
  <c r="I27"/>
  <c r="K27"/>
  <c r="O27"/>
  <c r="Q27"/>
  <c r="U27"/>
  <c r="F28"/>
  <c r="G28" s="1"/>
  <c r="M28" s="1"/>
  <c r="I28"/>
  <c r="K28"/>
  <c r="O28"/>
  <c r="Q28"/>
  <c r="U28"/>
  <c r="F29"/>
  <c r="G29" s="1"/>
  <c r="M29" s="1"/>
  <c r="I29"/>
  <c r="K29"/>
  <c r="O29"/>
  <c r="Q29"/>
  <c r="U29"/>
  <c r="F31"/>
  <c r="G31" s="1"/>
  <c r="I31"/>
  <c r="K31"/>
  <c r="O31"/>
  <c r="Q31"/>
  <c r="U31"/>
  <c r="F32"/>
  <c r="G32"/>
  <c r="M32" s="1"/>
  <c r="I32"/>
  <c r="K32"/>
  <c r="O32"/>
  <c r="Q32"/>
  <c r="U32"/>
  <c r="F33"/>
  <c r="G33" s="1"/>
  <c r="M33" s="1"/>
  <c r="I33"/>
  <c r="K33"/>
  <c r="O33"/>
  <c r="Q33"/>
  <c r="U33"/>
  <c r="F34"/>
  <c r="G34" s="1"/>
  <c r="M34" s="1"/>
  <c r="I34"/>
  <c r="K34"/>
  <c r="O34"/>
  <c r="Q34"/>
  <c r="U34"/>
  <c r="F35"/>
  <c r="G35" s="1"/>
  <c r="M35" s="1"/>
  <c r="I35"/>
  <c r="K35"/>
  <c r="O35"/>
  <c r="Q35"/>
  <c r="U35"/>
  <c r="F36"/>
  <c r="G36" s="1"/>
  <c r="M36" s="1"/>
  <c r="I36"/>
  <c r="K36"/>
  <c r="O36"/>
  <c r="Q36"/>
  <c r="U36"/>
  <c r="F37"/>
  <c r="G37" s="1"/>
  <c r="M37" s="1"/>
  <c r="I37"/>
  <c r="K37"/>
  <c r="O37"/>
  <c r="Q37"/>
  <c r="U37"/>
  <c r="F38"/>
  <c r="G38"/>
  <c r="M38" s="1"/>
  <c r="I38"/>
  <c r="K38"/>
  <c r="O38"/>
  <c r="Q38"/>
  <c r="U38"/>
  <c r="F39"/>
  <c r="G39" s="1"/>
  <c r="M39" s="1"/>
  <c r="I39"/>
  <c r="K39"/>
  <c r="O39"/>
  <c r="Q39"/>
  <c r="U39"/>
  <c r="F40"/>
  <c r="G40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3"/>
  <c r="G43"/>
  <c r="M43" s="1"/>
  <c r="I43"/>
  <c r="K43"/>
  <c r="O43"/>
  <c r="Q43"/>
  <c r="U43"/>
  <c r="F44"/>
  <c r="G44" s="1"/>
  <c r="M44" s="1"/>
  <c r="I44"/>
  <c r="K44"/>
  <c r="O44"/>
  <c r="Q44"/>
  <c r="U44"/>
  <c r="F46"/>
  <c r="G46" s="1"/>
  <c r="I46"/>
  <c r="K46"/>
  <c r="O46"/>
  <c r="Q46"/>
  <c r="U46"/>
  <c r="F47"/>
  <c r="G47" s="1"/>
  <c r="M47" s="1"/>
  <c r="I47"/>
  <c r="K47"/>
  <c r="O47"/>
  <c r="Q47"/>
  <c r="U47"/>
  <c r="U45" s="1"/>
  <c r="F48"/>
  <c r="G48" s="1"/>
  <c r="M48" s="1"/>
  <c r="I48"/>
  <c r="K48"/>
  <c r="O48"/>
  <c r="Q48"/>
  <c r="U48"/>
  <c r="F49"/>
  <c r="G49" s="1"/>
  <c r="M49" s="1"/>
  <c r="I49"/>
  <c r="K49"/>
  <c r="O49"/>
  <c r="Q49"/>
  <c r="U49"/>
  <c r="F50"/>
  <c r="G50" s="1"/>
  <c r="M50" s="1"/>
  <c r="I50"/>
  <c r="K50"/>
  <c r="O50"/>
  <c r="Q50"/>
  <c r="U50"/>
  <c r="F51"/>
  <c r="G5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5"/>
  <c r="G55"/>
  <c r="I55"/>
  <c r="K55"/>
  <c r="M55"/>
  <c r="O55"/>
  <c r="Q55"/>
  <c r="U55"/>
  <c r="F56"/>
  <c r="G56" s="1"/>
  <c r="M56" s="1"/>
  <c r="I56"/>
  <c r="K56"/>
  <c r="O56"/>
  <c r="Q56"/>
  <c r="U56"/>
  <c r="F57"/>
  <c r="G57" s="1"/>
  <c r="M57" s="1"/>
  <c r="I57"/>
  <c r="K57"/>
  <c r="O57"/>
  <c r="Q57"/>
  <c r="U57"/>
  <c r="G58"/>
  <c r="M58" s="1"/>
  <c r="I58"/>
  <c r="K58"/>
  <c r="O58"/>
  <c r="Q58"/>
  <c r="U58"/>
  <c r="F59"/>
  <c r="G59" s="1"/>
  <c r="M59" s="1"/>
  <c r="I59"/>
  <c r="K59"/>
  <c r="O59"/>
  <c r="Q59"/>
  <c r="U59"/>
  <c r="F60"/>
  <c r="G60" s="1"/>
  <c r="M60" s="1"/>
  <c r="I60"/>
  <c r="K60"/>
  <c r="O60"/>
  <c r="Q60"/>
  <c r="U60"/>
  <c r="F61"/>
  <c r="G61" s="1"/>
  <c r="M61" s="1"/>
  <c r="I61"/>
  <c r="K61"/>
  <c r="O61"/>
  <c r="Q61"/>
  <c r="U61"/>
  <c r="F62"/>
  <c r="G62" s="1"/>
  <c r="M62" s="1"/>
  <c r="I62"/>
  <c r="K62"/>
  <c r="O62"/>
  <c r="Q62"/>
  <c r="U62"/>
  <c r="F64"/>
  <c r="G64" s="1"/>
  <c r="I64"/>
  <c r="K64"/>
  <c r="K63" s="1"/>
  <c r="O64"/>
  <c r="O63" s="1"/>
  <c r="Q64"/>
  <c r="U64"/>
  <c r="F65"/>
  <c r="G65" s="1"/>
  <c r="M65" s="1"/>
  <c r="I65"/>
  <c r="K65"/>
  <c r="O65"/>
  <c r="Q65"/>
  <c r="U65"/>
  <c r="I20" i="1"/>
  <c r="I19"/>
  <c r="I18"/>
  <c r="G27"/>
  <c r="J28"/>
  <c r="J26"/>
  <c r="G38"/>
  <c r="F38"/>
  <c r="H32"/>
  <c r="J23"/>
  <c r="J24"/>
  <c r="J25"/>
  <c r="J27"/>
  <c r="E24"/>
  <c r="E26"/>
  <c r="M11" i="12" l="1"/>
  <c r="AD67"/>
  <c r="G39" i="1" s="1"/>
  <c r="G40" s="1"/>
  <c r="G25" s="1"/>
  <c r="G26" s="1"/>
  <c r="G30" i="12"/>
  <c r="I50" i="1" s="1"/>
  <c r="M31" i="12"/>
  <c r="M30" s="1"/>
  <c r="O30"/>
  <c r="K19"/>
  <c r="O19"/>
  <c r="I10"/>
  <c r="K10"/>
  <c r="Q63"/>
  <c r="O54"/>
  <c r="I45"/>
  <c r="Q30"/>
  <c r="Q19"/>
  <c r="O10"/>
  <c r="I54"/>
  <c r="U63"/>
  <c r="Q54"/>
  <c r="K45"/>
  <c r="U30"/>
  <c r="I30"/>
  <c r="U19"/>
  <c r="Q10"/>
  <c r="G54"/>
  <c r="I52" i="1" s="1"/>
  <c r="O45" i="12"/>
  <c r="K30"/>
  <c r="I63"/>
  <c r="Q45"/>
  <c r="I19"/>
  <c r="U10"/>
  <c r="U54"/>
  <c r="K54"/>
  <c r="I17" i="1"/>
  <c r="F40"/>
  <c r="M10" i="12"/>
  <c r="M54"/>
  <c r="M64"/>
  <c r="M63" s="1"/>
  <c r="G63"/>
  <c r="I53" i="1" s="1"/>
  <c r="M20" i="12"/>
  <c r="M19" s="1"/>
  <c r="G19"/>
  <c r="I49" i="1" s="1"/>
  <c r="G8" i="12"/>
  <c r="M9"/>
  <c r="M8" s="1"/>
  <c r="M46"/>
  <c r="M45" s="1"/>
  <c r="G45"/>
  <c r="I51" i="1" s="1"/>
  <c r="G10" i="12"/>
  <c r="I48" i="1" s="1"/>
  <c r="H39" l="1"/>
  <c r="H40" s="1"/>
  <c r="G67" i="12"/>
  <c r="I47" i="1"/>
  <c r="G23"/>
  <c r="G28"/>
  <c r="I39" l="1"/>
  <c r="I40" s="1"/>
  <c r="J39" s="1"/>
  <c r="J40" s="1"/>
  <c r="I16"/>
  <c r="I21" s="1"/>
  <c r="I54"/>
  <c r="G24"/>
  <c r="G29" s="1"/>
</calcChain>
</file>

<file path=xl/sharedStrings.xml><?xml version="1.0" encoding="utf-8"?>
<sst xmlns="http://schemas.openxmlformats.org/spreadsheetml/2006/main" count="369" uniqueCount="208">
  <si>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</si>
  <si>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</si>
  <si>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</si>
  <si>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</si>
  <si>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</si>
  <si>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</si>
  <si>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</si>
  <si>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</si>
  <si>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</si>
  <si>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</si>
  <si>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</si>
  <si>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</si>
  <si>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</si>
  <si>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</si>
  <si>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</si>
  <si>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</si>
  <si>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</si>
  <si>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</si>
  <si>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</si>
  <si>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</si>
  <si>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</si>
  <si>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</si>
  <si>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</si>
  <si>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</si>
  <si>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</si>
  <si>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</si>
  <si>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</si>
  <si>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</si>
  <si>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</si>
  <si>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</si>
  <si>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</si>
  <si>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</si>
  <si>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</si>
  <si>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</si>
  <si>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</si>
  <si>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</si>
  <si>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</si>
  <si>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</si>
  <si>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</si>
  <si>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</si>
  <si>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</si>
  <si>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</si>
  <si>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</si>
  <si>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Ostrava - Hrabůvka</t>
  </si>
  <si>
    <t>Rozpočet:</t>
  </si>
  <si>
    <t>Misto</t>
  </si>
  <si>
    <t>Zateplení spojovacích chodeb Mateřská škola Mjr.Nováka</t>
  </si>
  <si>
    <t>Rozpočet</t>
  </si>
  <si>
    <t>Celkem za stavbu</t>
  </si>
  <si>
    <t>CZK</t>
  </si>
  <si>
    <t>Rekapitulace dílů</t>
  </si>
  <si>
    <t>Typ dílu</t>
  </si>
  <si>
    <t>94</t>
  </si>
  <si>
    <t>Lešení a stavební výtahy</t>
  </si>
  <si>
    <t>97</t>
  </si>
  <si>
    <t>Prorážení otvorů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</si>
  <si>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</si>
  <si>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</si>
  <si>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</si>
  <si>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</si>
  <si>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</si>
  <si>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</si>
  <si>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</si>
  <si>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</si>
  <si>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</si>
  <si>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</si>
  <si>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</si>
  <si>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</si>
  <si>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</si>
  <si>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</si>
  <si>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</si>
  <si>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</si>
  <si>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</si>
  <si>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</si>
  <si>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</si>
  <si>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</si>
  <si>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</si>
  <si>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</si>
  <si>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</si>
  <si>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</si>
  <si>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</si>
  <si>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</si>
  <si>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</si>
  <si>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</si>
  <si>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</si>
  <si>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</si>
  <si>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</si>
  <si>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</si>
  <si>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</si>
  <si>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</si>
  <si>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</si>
  <si>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</si>
  <si>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</si>
  <si>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</si>
  <si>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</si>
  <si>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941955001R00</t>
  </si>
  <si>
    <t>Lešení lehké pomocné, výška podlahy do 1,2 m</t>
  </si>
  <si>
    <t>m2</t>
  </si>
  <si>
    <t>POL1_0</t>
  </si>
  <si>
    <t>970031060R00</t>
  </si>
  <si>
    <t>Vrtání jádrové do zdiva cihelného do D 60 mm</t>
  </si>
  <si>
    <t>m</t>
  </si>
  <si>
    <t>970033060R00</t>
  </si>
  <si>
    <t>Příp. za jádr. vrt. ve H nad 1,5 m cihel do D 60mm</t>
  </si>
  <si>
    <t>970034060R00</t>
  </si>
  <si>
    <t>Příp. za jádr. vrt. vod. ve stěně cihel do D 60 mm</t>
  </si>
  <si>
    <t>970051060R00</t>
  </si>
  <si>
    <t>Vrtání jádrové do ŽB do D 60 mm</t>
  </si>
  <si>
    <t>970056060R00</t>
  </si>
  <si>
    <t>Příplatek za jádr. vrt. stropu v ŽB do D 60 mm</t>
  </si>
  <si>
    <t>970057060R00</t>
  </si>
  <si>
    <t>Příp. za časté přem. str. jád. vrt. ŽB do D 60 mm</t>
  </si>
  <si>
    <t>979081111R00</t>
  </si>
  <si>
    <t>Odvoz suti a vybour. hmot na skládku do 1 km</t>
  </si>
  <si>
    <t>t</t>
  </si>
  <si>
    <t>979081121R00</t>
  </si>
  <si>
    <t>Příplatek k odvozu za každý další 1 km</t>
  </si>
  <si>
    <t>722182001RT2</t>
  </si>
  <si>
    <t>Montáž tepelné izolace skruží na potrubí přímé, DN 25 mm, samolepicí spoj, samolepicí spoj a příčné stažení páskou</t>
  </si>
  <si>
    <t>72218-01</t>
  </si>
  <si>
    <t>Potrubní izolační pouzdro 18*30, specifikace viz PD</t>
  </si>
  <si>
    <t>72218-02</t>
  </si>
  <si>
    <t>Potrubní izolační pouzdro 22*30, specifikace viz PD</t>
  </si>
  <si>
    <t>72218-03</t>
  </si>
  <si>
    <t>Potrubní izolační pouzdro 28*40, specifikace viz PD</t>
  </si>
  <si>
    <t>72218-04</t>
  </si>
  <si>
    <t>Potrubní izolační pouzdro 35*40, specifikace viz PD</t>
  </si>
  <si>
    <t>722182091R00</t>
  </si>
  <si>
    <t>Příplatek za montáž izolačních tvarovek DN 25 mm</t>
  </si>
  <si>
    <t>kus</t>
  </si>
  <si>
    <t>722182004RT2</t>
  </si>
  <si>
    <t>Montáž tepelné izolace skruží na potrubí přímé, DN 40 mm, samolepicí spoj, samolepicí spoj a příčné stažení páskou</t>
  </si>
  <si>
    <t>72218-05</t>
  </si>
  <si>
    <t>Potrubní izolační pouzdro 42*40, specifikace viz PD</t>
  </si>
  <si>
    <t>722182094R00</t>
  </si>
  <si>
    <t>Příplatek za montáž izolačních tvarovek DN 40 mm</t>
  </si>
  <si>
    <t>998713101R00</t>
  </si>
  <si>
    <t>Přesun hmot pro izolace tepelné, výšky do 6 m</t>
  </si>
  <si>
    <t>733132111R00</t>
  </si>
  <si>
    <t>Kompenzátor dl=15mm DN 22x1</t>
  </si>
  <si>
    <t>733132113R00</t>
  </si>
  <si>
    <t>Kompenzátor dl=15mm DN 35x1.5</t>
  </si>
  <si>
    <t>733132112R00</t>
  </si>
  <si>
    <t>Kompenzátor dl=15mm DN 28x1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</si>
  <si>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</si>
  <si>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</si>
  <si>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</si>
  <si>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</si>
  <si>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</si>
  <si>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</si>
  <si>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</si>
  <si>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1,0 mm</t>
  </si>
  <si>
    <t>733163106R00</t>
  </si>
  <si>
    <t>Potrubí z měděných trubek vytápění D 35 x 1,5 mm</t>
  </si>
  <si>
    <t>733163107R00</t>
  </si>
  <si>
    <t>Potrubí z měděných trubek vytápění D 42 x 1,5 mm</t>
  </si>
  <si>
    <t>733190306R00</t>
  </si>
  <si>
    <t>Tlaková zkouška Cu potrubí do D 35</t>
  </si>
  <si>
    <t>733190307R00</t>
  </si>
  <si>
    <t>Tlaková zkouška Cu potrubí do D 64</t>
  </si>
  <si>
    <t>733191927R00</t>
  </si>
  <si>
    <t>Navaření odbočky na potrubí,DN odbočky 40</t>
  </si>
  <si>
    <t>733191112R00</t>
  </si>
  <si>
    <t>Manžety prostupové pro trubky do DN 32</t>
  </si>
  <si>
    <t>998733101R00</t>
  </si>
  <si>
    <t>Přesun hmot pro rozvody potrubí, výšky do 6 m</t>
  </si>
  <si>
    <t>734263132R00</t>
  </si>
  <si>
    <t>Šroubení regulační, přímé DN 15</t>
  </si>
  <si>
    <t>734223122RT2</t>
  </si>
  <si>
    <t>Ventil termostatický, přímý DN 15, s termostatickou hlavicí</t>
  </si>
  <si>
    <t>734223814R00</t>
  </si>
  <si>
    <t>Ventil vyvažovací vnitř.z. DN 32</t>
  </si>
  <si>
    <t>734413142R00</t>
  </si>
  <si>
    <t>Teploměr IVAR.TP 120 A, D 100 / dl.jímky 50 mm</t>
  </si>
  <si>
    <t>734293313R00</t>
  </si>
  <si>
    <t>Kohout kulový vypouštěcí, IVAR.EURO M DN 20</t>
  </si>
  <si>
    <t>734293312R00</t>
  </si>
  <si>
    <t>Kohout kulový vypouštěcí, IVAR.EURO M DN 15</t>
  </si>
  <si>
    <t>734213113R00</t>
  </si>
  <si>
    <t>Ventil automatický odvzdušňovací, IVAR VARIA DN 20</t>
  </si>
  <si>
    <t>998734101R00</t>
  </si>
  <si>
    <t>Přesun hmot pro armatury, výšky do 6 m</t>
  </si>
  <si>
    <t>735156448R00</t>
  </si>
  <si>
    <t>Otopné těleso panelové Radik Klasik 20, v. 500 mm, dl. 1400 mm</t>
  </si>
  <si>
    <t>735156447R00</t>
  </si>
  <si>
    <t>Otopné těleso panelové Radik Klasik 20, v. 500 mm, dl. 1200 mm</t>
  </si>
  <si>
    <t>735156546R00</t>
  </si>
  <si>
    <t>Otopné těleso panelové Radik Klasik 21, v. 500 mm, dl. 1000 mm</t>
  </si>
  <si>
    <t>735153300R00</t>
  </si>
  <si>
    <t>Příplatek za odvzdušňovací ventil</t>
  </si>
  <si>
    <t>735191910R00</t>
  </si>
  <si>
    <t>Napuštění vody do otopného systému - bez kotle</t>
  </si>
  <si>
    <t>735191905R00</t>
  </si>
  <si>
    <t>Oprava - odvzdušnění otopných těles</t>
  </si>
  <si>
    <t>735000912R00</t>
  </si>
  <si>
    <t>Oprava-vyregulování ventilů s termost.ovládáním</t>
  </si>
  <si>
    <t>998735101R00</t>
  </si>
  <si>
    <t>Přesun hmot pro otopná tělesa, výšky do 6 m</t>
  </si>
  <si>
    <t>767995102R00</t>
  </si>
  <si>
    <t>Výroba a montáž kov. atypických konstr. do 10 kg</t>
  </si>
  <si>
    <t>kg</t>
  </si>
  <si>
    <t>998767101R00</t>
  </si>
  <si>
    <t>Přesun hmot pro zámečnické konstr., výšky do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</si>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</sst>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4" fillId="3" borderId="36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4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5" fillId="0" borderId="0" xfId="0" applyFont="1"/>
    <xf numFmtId="0" fontId="15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5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5" fillId="0" borderId="34" xfId="0" applyFont="1" applyBorder="1" applyAlignment="1">
      <alignment vertical="top" shrinkToFit="1"/>
    </xf>
    <xf numFmtId="0" fontId="15" fillId="0" borderId="33" xfId="0" applyFont="1" applyBorder="1" applyAlignment="1">
      <alignment vertical="top" shrinkToFit="1"/>
    </xf>
    <xf numFmtId="0" fontId="15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5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5" fillId="4" borderId="33" xfId="0" applyNumberFormat="1" applyFont="1" applyFill="1" applyBorder="1" applyAlignment="1" applyProtection="1">
      <alignment vertical="top" shrinkToFit="1"/>
      <protection locked="0"/>
    </xf>
    <xf numFmtId="4" fontId="15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5" fillId="0" borderId="10" xfId="0" applyFont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15" fillId="0" borderId="38" xfId="0" applyFont="1" applyBorder="1" applyAlignment="1">
      <alignment vertical="top" shrinkToFit="1"/>
    </xf>
    <xf numFmtId="164" fontId="15" fillId="0" borderId="39" xfId="0" applyNumberFormat="1" applyFont="1" applyBorder="1" applyAlignment="1">
      <alignment vertical="top" shrinkToFit="1"/>
    </xf>
    <xf numFmtId="4" fontId="15" fillId="4" borderId="39" xfId="0" applyNumberFormat="1" applyFont="1" applyFill="1" applyBorder="1" applyAlignment="1" applyProtection="1">
      <alignment vertical="top" shrinkToFit="1"/>
      <protection locked="0"/>
    </xf>
    <xf numFmtId="4" fontId="15" fillId="0" borderId="39" xfId="0" applyNumberFormat="1" applyFont="1" applyBorder="1" applyAlignment="1">
      <alignment vertical="top" shrinkToFit="1"/>
    </xf>
    <xf numFmtId="0" fontId="15" fillId="0" borderId="39" xfId="0" applyFont="1" applyBorder="1" applyAlignment="1">
      <alignment vertical="top" shrinkToFit="1"/>
    </xf>
    <xf numFmtId="0" fontId="15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5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5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4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21" zoomScaleSheetLayoutView="75" workbookViewId="0">
      <selection activeCell="M16" sqref="M16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SUMIF(F47:F53,A16,I47:I53)+SUMIF(F47:F53,"PSU",I47:I53)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SUMIF(F47:F53,A17,I47:I53)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SUMIF(F47:F53,A18,I47:I53)</f>
        <v>0</v>
      </c>
      <c r="J18" s="234"/>
    </row>
    <row r="19" spans="1:10" ht="23.25" customHeight="1">
      <c r="A19" s="139" t="s">
        <v>66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SUMIF(F47:F53,A19,I47:I53)</f>
        <v>0</v>
      </c>
      <c r="J19" s="234"/>
    </row>
    <row r="20" spans="1:10" ht="23.25" customHeight="1">
      <c r="A20" s="139" t="s">
        <v>67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SUMIF(F47:F53,A20,I47:I53)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45278</v>
      </c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Pol'!AC67</f>
        <v>0</v>
      </c>
      <c r="G39" s="107">
        <f>'Rozpočet Pol'!AD67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200" t="s">
        <v>55</v>
      </c>
      <c r="D48" s="201"/>
      <c r="E48" s="201"/>
      <c r="F48" s="132" t="s">
        <v>23</v>
      </c>
      <c r="G48" s="133"/>
      <c r="H48" s="133"/>
      <c r="I48" s="199">
        <f>'Rozpočet Pol'!G10</f>
        <v>0</v>
      </c>
      <c r="J48" s="199"/>
    </row>
    <row r="49" spans="1:10" ht="25.5" customHeight="1">
      <c r="A49" s="120"/>
      <c r="B49" s="122" t="s">
        <v>56</v>
      </c>
      <c r="C49" s="200" t="s">
        <v>57</v>
      </c>
      <c r="D49" s="201"/>
      <c r="E49" s="201"/>
      <c r="F49" s="132" t="s">
        <v>24</v>
      </c>
      <c r="G49" s="133"/>
      <c r="H49" s="133"/>
      <c r="I49" s="199">
        <f>'Rozpočet Pol'!G19</f>
        <v>0</v>
      </c>
      <c r="J49" s="199"/>
    </row>
    <row r="50" spans="1:10" ht="25.5" customHeight="1">
      <c r="A50" s="120"/>
      <c r="B50" s="122" t="s">
        <v>58</v>
      </c>
      <c r="C50" s="200" t="s">
        <v>59</v>
      </c>
      <c r="D50" s="201"/>
      <c r="E50" s="201"/>
      <c r="F50" s="132" t="s">
        <v>24</v>
      </c>
      <c r="G50" s="133"/>
      <c r="H50" s="133"/>
      <c r="I50" s="199">
        <f>'Rozpočet Pol'!G30</f>
        <v>0</v>
      </c>
      <c r="J50" s="199"/>
    </row>
    <row r="51" spans="1:10" ht="25.5" customHeight="1">
      <c r="A51" s="120"/>
      <c r="B51" s="122" t="s">
        <v>60</v>
      </c>
      <c r="C51" s="200" t="s">
        <v>61</v>
      </c>
      <c r="D51" s="201"/>
      <c r="E51" s="201"/>
      <c r="F51" s="132" t="s">
        <v>24</v>
      </c>
      <c r="G51" s="133"/>
      <c r="H51" s="133"/>
      <c r="I51" s="199">
        <f>'Rozpočet Pol'!G45</f>
        <v>0</v>
      </c>
      <c r="J51" s="199"/>
    </row>
    <row r="52" spans="1:10" ht="25.5" customHeight="1">
      <c r="A52" s="120"/>
      <c r="B52" s="122" t="s">
        <v>62</v>
      </c>
      <c r="C52" s="200" t="s">
        <v>63</v>
      </c>
      <c r="D52" s="201"/>
      <c r="E52" s="201"/>
      <c r="F52" s="132" t="s">
        <v>24</v>
      </c>
      <c r="G52" s="133"/>
      <c r="H52" s="133"/>
      <c r="I52" s="199">
        <f>'Rozpočet Pol'!G54</f>
        <v>0</v>
      </c>
      <c r="J52" s="199"/>
    </row>
    <row r="53" spans="1:10" ht="25.5" customHeight="1">
      <c r="A53" s="120"/>
      <c r="B53" s="129" t="s">
        <v>64</v>
      </c>
      <c r="C53" s="203" t="s">
        <v>65</v>
      </c>
      <c r="D53" s="204"/>
      <c r="E53" s="204"/>
      <c r="F53" s="134" t="s">
        <v>24</v>
      </c>
      <c r="G53" s="135"/>
      <c r="H53" s="135"/>
      <c r="I53" s="202">
        <f>'Rozpočet Pol'!G63</f>
        <v>0</v>
      </c>
      <c r="J53" s="202"/>
    </row>
    <row r="54" spans="1:10" ht="25.5" customHeight="1">
      <c r="A54" s="121"/>
      <c r="B54" s="125" t="s">
        <v>1</v>
      </c>
      <c r="C54" s="125"/>
      <c r="D54" s="126"/>
      <c r="E54" s="126"/>
      <c r="F54" s="136"/>
      <c r="G54" s="137"/>
      <c r="H54" s="137"/>
      <c r="I54" s="198">
        <f>SUM(I47:I53)</f>
        <v>0</v>
      </c>
      <c r="J54" s="198"/>
    </row>
    <row r="55" spans="1:10">
      <c r="F55" s="138"/>
      <c r="G55" s="94"/>
      <c r="H55" s="138"/>
      <c r="I55" s="94"/>
      <c r="J55" s="94"/>
    </row>
    <row r="56" spans="1:10">
      <c r="F56" s="138"/>
      <c r="G56" s="94"/>
      <c r="H56" s="138"/>
      <c r="I56" s="94"/>
      <c r="J56" s="94"/>
    </row>
    <row r="57" spans="1:10">
      <c r="F57" s="138"/>
      <c r="G57" s="94"/>
      <c r="H57" s="138"/>
      <c r="I57" s="94"/>
      <c r="J57" s="94"/>
    </row>
  </sheetData>
  <sheetProtection password="E9AE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4:J54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77"/>
  <sheetViews>
    <sheetView tabSelected="1" topLeftCell="A15" workbookViewId="0">
      <selection activeCell="E58" sqref="E58:F58"/>
    </sheetView>
  </sheetViews>
  <sheetFormatPr defaultRowHeight="12.75" outlineLevelRow="1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69</v>
      </c>
    </row>
    <row r="2" spans="1:60" ht="24.95" customHeight="1">
      <c r="A2" s="143" t="s">
        <v>68</v>
      </c>
      <c r="B2" s="141"/>
      <c r="C2" s="251" t="s">
        <v>46</v>
      </c>
      <c r="D2" s="252"/>
      <c r="E2" s="252"/>
      <c r="F2" s="252"/>
      <c r="G2" s="253"/>
      <c r="AE2" t="s">
        <v>70</v>
      </c>
    </row>
    <row r="3" spans="1:60" ht="24.95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71</v>
      </c>
    </row>
    <row r="4" spans="1:60" ht="24.95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72</v>
      </c>
    </row>
    <row r="5" spans="1:60" hidden="1">
      <c r="A5" s="145" t="s">
        <v>73</v>
      </c>
      <c r="B5" s="146"/>
      <c r="C5" s="147"/>
      <c r="D5" s="148"/>
      <c r="E5" s="148"/>
      <c r="F5" s="148"/>
      <c r="G5" s="149"/>
      <c r="AE5" t="s">
        <v>74</v>
      </c>
    </row>
    <row r="7" spans="1:60" ht="38.25">
      <c r="A7" s="154" t="s">
        <v>75</v>
      </c>
      <c r="B7" s="155" t="s">
        <v>76</v>
      </c>
      <c r="C7" s="155" t="s">
        <v>77</v>
      </c>
      <c r="D7" s="154" t="s">
        <v>78</v>
      </c>
      <c r="E7" s="154" t="s">
        <v>79</v>
      </c>
      <c r="F7" s="150" t="s">
        <v>80</v>
      </c>
      <c r="G7" s="171" t="s">
        <v>28</v>
      </c>
      <c r="H7" s="172" t="s">
        <v>29</v>
      </c>
      <c r="I7" s="172" t="s">
        <v>81</v>
      </c>
      <c r="J7" s="172" t="s">
        <v>30</v>
      </c>
      <c r="K7" s="172" t="s">
        <v>82</v>
      </c>
      <c r="L7" s="172" t="s">
        <v>83</v>
      </c>
      <c r="M7" s="172" t="s">
        <v>84</v>
      </c>
      <c r="N7" s="172" t="s">
        <v>85</v>
      </c>
      <c r="O7" s="172" t="s">
        <v>86</v>
      </c>
      <c r="P7" s="172" t="s">
        <v>87</v>
      </c>
      <c r="Q7" s="172" t="s">
        <v>88</v>
      </c>
      <c r="R7" s="172" t="s">
        <v>89</v>
      </c>
      <c r="S7" s="172" t="s">
        <v>90</v>
      </c>
      <c r="T7" s="172" t="s">
        <v>91</v>
      </c>
      <c r="U7" s="157" t="s">
        <v>92</v>
      </c>
    </row>
    <row r="8" spans="1:60">
      <c r="A8" s="173" t="s">
        <v>93</v>
      </c>
      <c r="B8" s="174" t="s">
        <v>52</v>
      </c>
      <c r="C8" s="175" t="s">
        <v>53</v>
      </c>
      <c r="D8" s="176"/>
      <c r="E8" s="177"/>
      <c r="F8" s="178"/>
      <c r="G8" s="178">
        <f>SUMIF(AE9:AE9,"&lt;&gt;NOR",G9:G9)</f>
        <v>0</v>
      </c>
      <c r="H8" s="178"/>
      <c r="I8" s="178">
        <f>SUM(I9:I9)</f>
        <v>0</v>
      </c>
      <c r="J8" s="178"/>
      <c r="K8" s="178">
        <f>SUM(K9:K9)</f>
        <v>0</v>
      </c>
      <c r="L8" s="178"/>
      <c r="M8" s="178">
        <f>SUM(M9:M9)</f>
        <v>0</v>
      </c>
      <c r="N8" s="156"/>
      <c r="O8" s="156">
        <f>SUM(O9:O9)</f>
        <v>0.19239000000000001</v>
      </c>
      <c r="P8" s="156"/>
      <c r="Q8" s="156">
        <f>SUM(Q9:Q9)</f>
        <v>0</v>
      </c>
      <c r="R8" s="156"/>
      <c r="S8" s="156"/>
      <c r="T8" s="173"/>
      <c r="U8" s="156">
        <f>SUM(U9:U9)</f>
        <v>28.14</v>
      </c>
      <c r="AE8" t="s">
        <v>94</v>
      </c>
    </row>
    <row r="9" spans="1:60" outlineLevel="1">
      <c r="A9" s="152">
        <v>1</v>
      </c>
      <c r="B9" s="158" t="s">
        <v>95</v>
      </c>
      <c r="C9" s="191" t="s">
        <v>96</v>
      </c>
      <c r="D9" s="160" t="s">
        <v>97</v>
      </c>
      <c r="E9" s="166">
        <v>159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1.2099999999999999E-3</v>
      </c>
      <c r="O9" s="161">
        <f>ROUND(E9*N9,5)</f>
        <v>0.19239000000000001</v>
      </c>
      <c r="P9" s="161">
        <v>0</v>
      </c>
      <c r="Q9" s="161">
        <f>ROUND(E9*P9,5)</f>
        <v>0</v>
      </c>
      <c r="R9" s="161"/>
      <c r="S9" s="161"/>
      <c r="T9" s="162">
        <v>0.17699999999999999</v>
      </c>
      <c r="U9" s="161">
        <f>ROUND(E9*T9,2)</f>
        <v>28.14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98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>
      <c r="A10" s="153" t="s">
        <v>93</v>
      </c>
      <c r="B10" s="159" t="s">
        <v>54</v>
      </c>
      <c r="C10" s="192" t="s">
        <v>55</v>
      </c>
      <c r="D10" s="163"/>
      <c r="E10" s="167"/>
      <c r="F10" s="170"/>
      <c r="G10" s="170">
        <f>SUMIF(AE11:AE18,"&lt;&gt;NOR",G11:G18)</f>
        <v>0</v>
      </c>
      <c r="H10" s="170"/>
      <c r="I10" s="170">
        <f>SUM(I11:I18)</f>
        <v>0</v>
      </c>
      <c r="J10" s="170"/>
      <c r="K10" s="170">
        <f>SUM(K11:K18)</f>
        <v>0</v>
      </c>
      <c r="L10" s="170"/>
      <c r="M10" s="170">
        <f>SUM(M11:M18)</f>
        <v>0</v>
      </c>
      <c r="N10" s="164"/>
      <c r="O10" s="164">
        <f>SUM(O11:O18)</f>
        <v>8.7799999999999996E-3</v>
      </c>
      <c r="P10" s="164"/>
      <c r="Q10" s="164">
        <f>SUM(Q11:Q18)</f>
        <v>2.8850000000000001E-2</v>
      </c>
      <c r="R10" s="164"/>
      <c r="S10" s="164"/>
      <c r="T10" s="165"/>
      <c r="U10" s="164">
        <f>SUM(U11:U18)</f>
        <v>19.62</v>
      </c>
      <c r="AE10" t="s">
        <v>94</v>
      </c>
    </row>
    <row r="11" spans="1:60" outlineLevel="1">
      <c r="A11" s="152">
        <v>2</v>
      </c>
      <c r="B11" s="158" t="s">
        <v>99</v>
      </c>
      <c r="C11" s="191" t="s">
        <v>100</v>
      </c>
      <c r="D11" s="160" t="s">
        <v>101</v>
      </c>
      <c r="E11" s="166">
        <v>1.5</v>
      </c>
      <c r="F11" s="168">
        <f t="shared" ref="F11:F18" si="0">H11+J11</f>
        <v>0</v>
      </c>
      <c r="G11" s="169">
        <f t="shared" ref="G11:G18" si="1">ROUND(E11*F11,2)</f>
        <v>0</v>
      </c>
      <c r="H11" s="169"/>
      <c r="I11" s="169">
        <f t="shared" ref="I11:I18" si="2">ROUND(E11*H11,2)</f>
        <v>0</v>
      </c>
      <c r="J11" s="169"/>
      <c r="K11" s="169">
        <f t="shared" ref="K11:K18" si="3">ROUND(E11*J11,2)</f>
        <v>0</v>
      </c>
      <c r="L11" s="169">
        <v>21</v>
      </c>
      <c r="M11" s="169">
        <f t="shared" ref="M11:M18" si="4">G11*(1+L11/100)</f>
        <v>0</v>
      </c>
      <c r="N11" s="161">
        <v>0</v>
      </c>
      <c r="O11" s="161">
        <f t="shared" ref="O11:O18" si="5">ROUND(E11*N11,5)</f>
        <v>0</v>
      </c>
      <c r="P11" s="161">
        <v>5.0899999999999999E-3</v>
      </c>
      <c r="Q11" s="161">
        <f t="shared" ref="Q11:Q18" si="6">ROUND(E11*P11,5)</f>
        <v>7.6400000000000001E-3</v>
      </c>
      <c r="R11" s="161"/>
      <c r="S11" s="161"/>
      <c r="T11" s="162">
        <v>2.35</v>
      </c>
      <c r="U11" s="161">
        <f t="shared" ref="U11:U18" si="7">ROUND(E11*T11,2)</f>
        <v>3.53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98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52">
        <v>3</v>
      </c>
      <c r="B12" s="158" t="s">
        <v>102</v>
      </c>
      <c r="C12" s="191" t="s">
        <v>103</v>
      </c>
      <c r="D12" s="160" t="s">
        <v>101</v>
      </c>
      <c r="E12" s="166">
        <v>1.5</v>
      </c>
      <c r="F12" s="168">
        <f t="shared" si="0"/>
        <v>0</v>
      </c>
      <c r="G12" s="169">
        <f t="shared" si="1"/>
        <v>0</v>
      </c>
      <c r="H12" s="169"/>
      <c r="I12" s="169">
        <f t="shared" si="2"/>
        <v>0</v>
      </c>
      <c r="J12" s="169"/>
      <c r="K12" s="169">
        <f t="shared" si="3"/>
        <v>0</v>
      </c>
      <c r="L12" s="169">
        <v>21</v>
      </c>
      <c r="M12" s="169">
        <f t="shared" si="4"/>
        <v>0</v>
      </c>
      <c r="N12" s="161">
        <v>1.34E-3</v>
      </c>
      <c r="O12" s="161">
        <f t="shared" si="5"/>
        <v>2.0100000000000001E-3</v>
      </c>
      <c r="P12" s="161">
        <v>0</v>
      </c>
      <c r="Q12" s="161">
        <f t="shared" si="6"/>
        <v>0</v>
      </c>
      <c r="R12" s="161"/>
      <c r="S12" s="161"/>
      <c r="T12" s="162">
        <v>0.43</v>
      </c>
      <c r="U12" s="161">
        <f t="shared" si="7"/>
        <v>0.65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98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2">
        <v>4</v>
      </c>
      <c r="B13" s="158" t="s">
        <v>104</v>
      </c>
      <c r="C13" s="191" t="s">
        <v>105</v>
      </c>
      <c r="D13" s="160" t="s">
        <v>101</v>
      </c>
      <c r="E13" s="166">
        <v>1.5</v>
      </c>
      <c r="F13" s="168">
        <f t="shared" si="0"/>
        <v>0</v>
      </c>
      <c r="G13" s="169">
        <f t="shared" si="1"/>
        <v>0</v>
      </c>
      <c r="H13" s="169"/>
      <c r="I13" s="169">
        <f t="shared" si="2"/>
        <v>0</v>
      </c>
      <c r="J13" s="169"/>
      <c r="K13" s="169">
        <f t="shared" si="3"/>
        <v>0</v>
      </c>
      <c r="L13" s="169">
        <v>21</v>
      </c>
      <c r="M13" s="169">
        <f t="shared" si="4"/>
        <v>0</v>
      </c>
      <c r="N13" s="161">
        <v>1.0000000000000001E-5</v>
      </c>
      <c r="O13" s="161">
        <f t="shared" si="5"/>
        <v>2.0000000000000002E-5</v>
      </c>
      <c r="P13" s="161">
        <v>0</v>
      </c>
      <c r="Q13" s="161">
        <f t="shared" si="6"/>
        <v>0</v>
      </c>
      <c r="R13" s="161"/>
      <c r="S13" s="161"/>
      <c r="T13" s="162">
        <v>0.629</v>
      </c>
      <c r="U13" s="161">
        <f t="shared" si="7"/>
        <v>0.94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98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2">
        <v>5</v>
      </c>
      <c r="B14" s="158" t="s">
        <v>106</v>
      </c>
      <c r="C14" s="191" t="s">
        <v>107</v>
      </c>
      <c r="D14" s="160" t="s">
        <v>101</v>
      </c>
      <c r="E14" s="166">
        <v>3</v>
      </c>
      <c r="F14" s="168">
        <f t="shared" si="0"/>
        <v>0</v>
      </c>
      <c r="G14" s="169">
        <f t="shared" si="1"/>
        <v>0</v>
      </c>
      <c r="H14" s="169"/>
      <c r="I14" s="169">
        <f t="shared" si="2"/>
        <v>0</v>
      </c>
      <c r="J14" s="169"/>
      <c r="K14" s="169">
        <f t="shared" si="3"/>
        <v>0</v>
      </c>
      <c r="L14" s="169">
        <v>21</v>
      </c>
      <c r="M14" s="169">
        <f t="shared" si="4"/>
        <v>0</v>
      </c>
      <c r="N14" s="161">
        <v>0</v>
      </c>
      <c r="O14" s="161">
        <f t="shared" si="5"/>
        <v>0</v>
      </c>
      <c r="P14" s="161">
        <v>7.0699999999999999E-3</v>
      </c>
      <c r="Q14" s="161">
        <f t="shared" si="6"/>
        <v>2.121E-2</v>
      </c>
      <c r="R14" s="161"/>
      <c r="S14" s="161"/>
      <c r="T14" s="162">
        <v>2.5499999999999998</v>
      </c>
      <c r="U14" s="161">
        <f t="shared" si="7"/>
        <v>7.65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98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>
      <c r="A15" s="152">
        <v>6</v>
      </c>
      <c r="B15" s="158" t="s">
        <v>108</v>
      </c>
      <c r="C15" s="191" t="s">
        <v>109</v>
      </c>
      <c r="D15" s="160" t="s">
        <v>101</v>
      </c>
      <c r="E15" s="166">
        <v>3</v>
      </c>
      <c r="F15" s="168">
        <f t="shared" si="0"/>
        <v>0</v>
      </c>
      <c r="G15" s="169">
        <f t="shared" si="1"/>
        <v>0</v>
      </c>
      <c r="H15" s="169"/>
      <c r="I15" s="169">
        <f t="shared" si="2"/>
        <v>0</v>
      </c>
      <c r="J15" s="169"/>
      <c r="K15" s="169">
        <f t="shared" si="3"/>
        <v>0</v>
      </c>
      <c r="L15" s="169">
        <v>21</v>
      </c>
      <c r="M15" s="169">
        <f t="shared" si="4"/>
        <v>0</v>
      </c>
      <c r="N15" s="161">
        <v>2.2499999999999998E-3</v>
      </c>
      <c r="O15" s="161">
        <f t="shared" si="5"/>
        <v>6.7499999999999999E-3</v>
      </c>
      <c r="P15" s="161">
        <v>0</v>
      </c>
      <c r="Q15" s="161">
        <f t="shared" si="6"/>
        <v>0</v>
      </c>
      <c r="R15" s="161"/>
      <c r="S15" s="161"/>
      <c r="T15" s="162">
        <v>1.6890000000000001</v>
      </c>
      <c r="U15" s="161">
        <f t="shared" si="7"/>
        <v>5.07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98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2">
        <v>7</v>
      </c>
      <c r="B16" s="158" t="s">
        <v>110</v>
      </c>
      <c r="C16" s="191" t="s">
        <v>111</v>
      </c>
      <c r="D16" s="160" t="s">
        <v>101</v>
      </c>
      <c r="E16" s="166">
        <v>3</v>
      </c>
      <c r="F16" s="168">
        <f t="shared" si="0"/>
        <v>0</v>
      </c>
      <c r="G16" s="169">
        <f t="shared" si="1"/>
        <v>0</v>
      </c>
      <c r="H16" s="169"/>
      <c r="I16" s="169">
        <f t="shared" si="2"/>
        <v>0</v>
      </c>
      <c r="J16" s="169"/>
      <c r="K16" s="169">
        <f t="shared" si="3"/>
        <v>0</v>
      </c>
      <c r="L16" s="169">
        <v>21</v>
      </c>
      <c r="M16" s="169">
        <f t="shared" si="4"/>
        <v>0</v>
      </c>
      <c r="N16" s="161">
        <v>0</v>
      </c>
      <c r="O16" s="161">
        <f t="shared" si="5"/>
        <v>0</v>
      </c>
      <c r="P16" s="161">
        <v>0</v>
      </c>
      <c r="Q16" s="161">
        <f t="shared" si="6"/>
        <v>0</v>
      </c>
      <c r="R16" s="161"/>
      <c r="S16" s="161"/>
      <c r="T16" s="162">
        <v>0.59</v>
      </c>
      <c r="U16" s="161">
        <f t="shared" si="7"/>
        <v>1.77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98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52">
        <v>8</v>
      </c>
      <c r="B17" s="158" t="s">
        <v>112</v>
      </c>
      <c r="C17" s="191" t="s">
        <v>113</v>
      </c>
      <c r="D17" s="160" t="s">
        <v>114</v>
      </c>
      <c r="E17" s="166">
        <v>2.8840000000000001E-2</v>
      </c>
      <c r="F17" s="168">
        <f t="shared" si="0"/>
        <v>0</v>
      </c>
      <c r="G17" s="169">
        <f t="shared" si="1"/>
        <v>0</v>
      </c>
      <c r="H17" s="169"/>
      <c r="I17" s="169">
        <f t="shared" si="2"/>
        <v>0</v>
      </c>
      <c r="J17" s="169"/>
      <c r="K17" s="169">
        <f t="shared" si="3"/>
        <v>0</v>
      </c>
      <c r="L17" s="169">
        <v>21</v>
      </c>
      <c r="M17" s="169">
        <f t="shared" si="4"/>
        <v>0</v>
      </c>
      <c r="N17" s="161">
        <v>0</v>
      </c>
      <c r="O17" s="161">
        <f t="shared" si="5"/>
        <v>0</v>
      </c>
      <c r="P17" s="161">
        <v>0</v>
      </c>
      <c r="Q17" s="161">
        <f t="shared" si="6"/>
        <v>0</v>
      </c>
      <c r="R17" s="161"/>
      <c r="S17" s="161"/>
      <c r="T17" s="162">
        <v>0.49</v>
      </c>
      <c r="U17" s="161">
        <f t="shared" si="7"/>
        <v>0.01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98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2">
        <v>9</v>
      </c>
      <c r="B18" s="158" t="s">
        <v>115</v>
      </c>
      <c r="C18" s="191" t="s">
        <v>116</v>
      </c>
      <c r="D18" s="160" t="s">
        <v>114</v>
      </c>
      <c r="E18" s="166">
        <v>0.43260000000000004</v>
      </c>
      <c r="F18" s="168">
        <f t="shared" si="0"/>
        <v>0</v>
      </c>
      <c r="G18" s="169">
        <f t="shared" si="1"/>
        <v>0</v>
      </c>
      <c r="H18" s="169"/>
      <c r="I18" s="169">
        <f t="shared" si="2"/>
        <v>0</v>
      </c>
      <c r="J18" s="169"/>
      <c r="K18" s="169">
        <f t="shared" si="3"/>
        <v>0</v>
      </c>
      <c r="L18" s="169">
        <v>21</v>
      </c>
      <c r="M18" s="169">
        <f t="shared" si="4"/>
        <v>0</v>
      </c>
      <c r="N18" s="161">
        <v>0</v>
      </c>
      <c r="O18" s="161">
        <f t="shared" si="5"/>
        <v>0</v>
      </c>
      <c r="P18" s="161">
        <v>0</v>
      </c>
      <c r="Q18" s="161">
        <f t="shared" si="6"/>
        <v>0</v>
      </c>
      <c r="R18" s="161"/>
      <c r="S18" s="161"/>
      <c r="T18" s="162">
        <v>0</v>
      </c>
      <c r="U18" s="161">
        <f t="shared" si="7"/>
        <v>0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98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>
      <c r="A19" s="153" t="s">
        <v>93</v>
      </c>
      <c r="B19" s="159" t="s">
        <v>56</v>
      </c>
      <c r="C19" s="192" t="s">
        <v>57</v>
      </c>
      <c r="D19" s="163"/>
      <c r="E19" s="167"/>
      <c r="F19" s="170"/>
      <c r="G19" s="170">
        <f>SUMIF(AE20:AE29,"&lt;&gt;NOR",G20:G29)</f>
        <v>0</v>
      </c>
      <c r="H19" s="170"/>
      <c r="I19" s="170">
        <f>SUM(I20:I29)</f>
        <v>0</v>
      </c>
      <c r="J19" s="170"/>
      <c r="K19" s="170">
        <f>SUM(K20:K29)</f>
        <v>0</v>
      </c>
      <c r="L19" s="170"/>
      <c r="M19" s="170">
        <f>SUM(M20:M29)</f>
        <v>0</v>
      </c>
      <c r="N19" s="164"/>
      <c r="O19" s="164">
        <f>SUM(O20:O29)</f>
        <v>0.18920000000000001</v>
      </c>
      <c r="P19" s="164"/>
      <c r="Q19" s="164">
        <f>SUM(Q20:Q29)</f>
        <v>0</v>
      </c>
      <c r="R19" s="164"/>
      <c r="S19" s="164"/>
      <c r="T19" s="165"/>
      <c r="U19" s="164">
        <f>SUM(U20:U29)</f>
        <v>34.28</v>
      </c>
      <c r="AE19" t="s">
        <v>94</v>
      </c>
    </row>
    <row r="20" spans="1:60" ht="33.75" outlineLevel="1">
      <c r="A20" s="152">
        <v>10</v>
      </c>
      <c r="B20" s="158" t="s">
        <v>117</v>
      </c>
      <c r="C20" s="191" t="s">
        <v>118</v>
      </c>
      <c r="D20" s="160" t="s">
        <v>101</v>
      </c>
      <c r="E20" s="166">
        <v>167.2</v>
      </c>
      <c r="F20" s="168">
        <f t="shared" ref="F20:F29" si="8">H20+J20</f>
        <v>0</v>
      </c>
      <c r="G20" s="169">
        <f t="shared" ref="G20:G29" si="9">ROUND(E20*F20,2)</f>
        <v>0</v>
      </c>
      <c r="H20" s="169"/>
      <c r="I20" s="169">
        <f t="shared" ref="I20:I29" si="10">ROUND(E20*H20,2)</f>
        <v>0</v>
      </c>
      <c r="J20" s="169"/>
      <c r="K20" s="169">
        <f t="shared" ref="K20:K29" si="11">ROUND(E20*J20,2)</f>
        <v>0</v>
      </c>
      <c r="L20" s="169">
        <v>21</v>
      </c>
      <c r="M20" s="169">
        <f t="shared" ref="M20:M29" si="12">G20*(1+L20/100)</f>
        <v>0</v>
      </c>
      <c r="N20" s="161">
        <v>0</v>
      </c>
      <c r="O20" s="161">
        <f t="shared" ref="O20:O29" si="13">ROUND(E20*N20,5)</f>
        <v>0</v>
      </c>
      <c r="P20" s="161">
        <v>0</v>
      </c>
      <c r="Q20" s="161">
        <f t="shared" ref="Q20:Q29" si="14">ROUND(E20*P20,5)</f>
        <v>0</v>
      </c>
      <c r="R20" s="161"/>
      <c r="S20" s="161"/>
      <c r="T20" s="162">
        <v>0.107</v>
      </c>
      <c r="U20" s="161">
        <f t="shared" ref="U20:U29" si="15">ROUND(E20*T20,2)</f>
        <v>17.89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98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52">
        <v>11</v>
      </c>
      <c r="B21" s="158" t="s">
        <v>119</v>
      </c>
      <c r="C21" s="191" t="s">
        <v>120</v>
      </c>
      <c r="D21" s="160" t="s">
        <v>101</v>
      </c>
      <c r="E21" s="166">
        <v>35.200000000000003</v>
      </c>
      <c r="F21" s="168">
        <f t="shared" si="8"/>
        <v>0</v>
      </c>
      <c r="G21" s="169">
        <f t="shared" si="9"/>
        <v>0</v>
      </c>
      <c r="H21" s="169"/>
      <c r="I21" s="169">
        <f t="shared" si="10"/>
        <v>0</v>
      </c>
      <c r="J21" s="169"/>
      <c r="K21" s="169">
        <f t="shared" si="11"/>
        <v>0</v>
      </c>
      <c r="L21" s="169">
        <v>21</v>
      </c>
      <c r="M21" s="169">
        <f t="shared" si="12"/>
        <v>0</v>
      </c>
      <c r="N21" s="161">
        <v>1E-3</v>
      </c>
      <c r="O21" s="161">
        <f t="shared" si="13"/>
        <v>3.5200000000000002E-2</v>
      </c>
      <c r="P21" s="161">
        <v>0</v>
      </c>
      <c r="Q21" s="161">
        <f t="shared" si="14"/>
        <v>0</v>
      </c>
      <c r="R21" s="161"/>
      <c r="S21" s="161"/>
      <c r="T21" s="162">
        <v>0</v>
      </c>
      <c r="U21" s="161">
        <f t="shared" si="15"/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98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>
      <c r="A22" s="152">
        <v>12</v>
      </c>
      <c r="B22" s="158" t="s">
        <v>121</v>
      </c>
      <c r="C22" s="191" t="s">
        <v>122</v>
      </c>
      <c r="D22" s="160" t="s">
        <v>101</v>
      </c>
      <c r="E22" s="166">
        <v>74.8</v>
      </c>
      <c r="F22" s="168">
        <f>H22+J22</f>
        <v>0</v>
      </c>
      <c r="G22" s="169">
        <f t="shared" si="9"/>
        <v>0</v>
      </c>
      <c r="H22" s="169"/>
      <c r="I22" s="169">
        <f t="shared" si="10"/>
        <v>0</v>
      </c>
      <c r="J22" s="169"/>
      <c r="K22" s="169">
        <f t="shared" si="11"/>
        <v>0</v>
      </c>
      <c r="L22" s="169">
        <v>21</v>
      </c>
      <c r="M22" s="169">
        <f t="shared" si="12"/>
        <v>0</v>
      </c>
      <c r="N22" s="161">
        <v>1E-3</v>
      </c>
      <c r="O22" s="161">
        <f t="shared" si="13"/>
        <v>7.4800000000000005E-2</v>
      </c>
      <c r="P22" s="161">
        <v>0</v>
      </c>
      <c r="Q22" s="161">
        <f t="shared" si="14"/>
        <v>0</v>
      </c>
      <c r="R22" s="161"/>
      <c r="S22" s="161"/>
      <c r="T22" s="162">
        <v>0</v>
      </c>
      <c r="U22" s="161">
        <f t="shared" si="15"/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98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2">
        <v>13</v>
      </c>
      <c r="B23" s="158" t="s">
        <v>123</v>
      </c>
      <c r="C23" s="191" t="s">
        <v>124</v>
      </c>
      <c r="D23" s="160" t="s">
        <v>101</v>
      </c>
      <c r="E23" s="166">
        <v>30.8</v>
      </c>
      <c r="F23" s="168">
        <f t="shared" si="8"/>
        <v>0</v>
      </c>
      <c r="G23" s="169">
        <f t="shared" si="9"/>
        <v>0</v>
      </c>
      <c r="H23" s="169"/>
      <c r="I23" s="169">
        <f t="shared" si="10"/>
        <v>0</v>
      </c>
      <c r="J23" s="169"/>
      <c r="K23" s="169">
        <f t="shared" si="11"/>
        <v>0</v>
      </c>
      <c r="L23" s="169">
        <v>21</v>
      </c>
      <c r="M23" s="169">
        <f t="shared" si="12"/>
        <v>0</v>
      </c>
      <c r="N23" s="161">
        <v>1E-3</v>
      </c>
      <c r="O23" s="161">
        <f t="shared" si="13"/>
        <v>3.0800000000000001E-2</v>
      </c>
      <c r="P23" s="161">
        <v>0</v>
      </c>
      <c r="Q23" s="161">
        <f t="shared" si="14"/>
        <v>0</v>
      </c>
      <c r="R23" s="161"/>
      <c r="S23" s="161"/>
      <c r="T23" s="162">
        <v>0</v>
      </c>
      <c r="U23" s="161">
        <f t="shared" si="15"/>
        <v>0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98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52">
        <v>14</v>
      </c>
      <c r="B24" s="158" t="s">
        <v>125</v>
      </c>
      <c r="C24" s="191" t="s">
        <v>126</v>
      </c>
      <c r="D24" s="160" t="s">
        <v>101</v>
      </c>
      <c r="E24" s="166">
        <v>26.4</v>
      </c>
      <c r="F24" s="168">
        <f t="shared" si="8"/>
        <v>0</v>
      </c>
      <c r="G24" s="169">
        <f t="shared" si="9"/>
        <v>0</v>
      </c>
      <c r="H24" s="169"/>
      <c r="I24" s="169">
        <f t="shared" si="10"/>
        <v>0</v>
      </c>
      <c r="J24" s="169"/>
      <c r="K24" s="169">
        <f t="shared" si="11"/>
        <v>0</v>
      </c>
      <c r="L24" s="169">
        <v>21</v>
      </c>
      <c r="M24" s="169">
        <f t="shared" si="12"/>
        <v>0</v>
      </c>
      <c r="N24" s="161">
        <v>1E-3</v>
      </c>
      <c r="O24" s="161">
        <f t="shared" si="13"/>
        <v>2.64E-2</v>
      </c>
      <c r="P24" s="161">
        <v>0</v>
      </c>
      <c r="Q24" s="161">
        <f t="shared" si="14"/>
        <v>0</v>
      </c>
      <c r="R24" s="161"/>
      <c r="S24" s="161"/>
      <c r="T24" s="162">
        <v>0</v>
      </c>
      <c r="U24" s="161">
        <f t="shared" si="15"/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98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>
        <v>15</v>
      </c>
      <c r="B25" s="158" t="s">
        <v>127</v>
      </c>
      <c r="C25" s="191" t="s">
        <v>128</v>
      </c>
      <c r="D25" s="160" t="s">
        <v>129</v>
      </c>
      <c r="E25" s="166">
        <v>100</v>
      </c>
      <c r="F25" s="168">
        <f t="shared" si="8"/>
        <v>0</v>
      </c>
      <c r="G25" s="169">
        <f t="shared" si="9"/>
        <v>0</v>
      </c>
      <c r="H25" s="169"/>
      <c r="I25" s="169">
        <f t="shared" si="10"/>
        <v>0</v>
      </c>
      <c r="J25" s="169"/>
      <c r="K25" s="169">
        <f t="shared" si="11"/>
        <v>0</v>
      </c>
      <c r="L25" s="169">
        <v>21</v>
      </c>
      <c r="M25" s="169">
        <f t="shared" si="12"/>
        <v>0</v>
      </c>
      <c r="N25" s="161">
        <v>0</v>
      </c>
      <c r="O25" s="161">
        <f t="shared" si="13"/>
        <v>0</v>
      </c>
      <c r="P25" s="161">
        <v>0</v>
      </c>
      <c r="Q25" s="161">
        <f t="shared" si="14"/>
        <v>0</v>
      </c>
      <c r="R25" s="161"/>
      <c r="S25" s="161"/>
      <c r="T25" s="162">
        <v>0.11600000000000001</v>
      </c>
      <c r="U25" s="161">
        <f t="shared" si="15"/>
        <v>11.6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98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3.75" outlineLevel="1">
      <c r="A26" s="152">
        <v>16</v>
      </c>
      <c r="B26" s="158" t="s">
        <v>130</v>
      </c>
      <c r="C26" s="191" t="s">
        <v>131</v>
      </c>
      <c r="D26" s="160" t="s">
        <v>101</v>
      </c>
      <c r="E26" s="166">
        <v>22</v>
      </c>
      <c r="F26" s="168">
        <f t="shared" si="8"/>
        <v>0</v>
      </c>
      <c r="G26" s="169">
        <f t="shared" si="9"/>
        <v>0</v>
      </c>
      <c r="H26" s="169"/>
      <c r="I26" s="169">
        <f t="shared" si="10"/>
        <v>0</v>
      </c>
      <c r="J26" s="169"/>
      <c r="K26" s="169">
        <f t="shared" si="11"/>
        <v>0</v>
      </c>
      <c r="L26" s="169">
        <v>21</v>
      </c>
      <c r="M26" s="169">
        <f t="shared" si="12"/>
        <v>0</v>
      </c>
      <c r="N26" s="161">
        <v>0</v>
      </c>
      <c r="O26" s="161">
        <f t="shared" si="13"/>
        <v>0</v>
      </c>
      <c r="P26" s="161">
        <v>0</v>
      </c>
      <c r="Q26" s="161">
        <f t="shared" si="14"/>
        <v>0</v>
      </c>
      <c r="R26" s="161"/>
      <c r="S26" s="161"/>
      <c r="T26" s="162">
        <v>0.13900000000000001</v>
      </c>
      <c r="U26" s="161">
        <f t="shared" si="15"/>
        <v>3.06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98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2">
        <v>17</v>
      </c>
      <c r="B27" s="158" t="s">
        <v>132</v>
      </c>
      <c r="C27" s="191" t="s">
        <v>133</v>
      </c>
      <c r="D27" s="160" t="s">
        <v>101</v>
      </c>
      <c r="E27" s="166">
        <v>22</v>
      </c>
      <c r="F27" s="168">
        <f t="shared" si="8"/>
        <v>0</v>
      </c>
      <c r="G27" s="169">
        <f t="shared" si="9"/>
        <v>0</v>
      </c>
      <c r="H27" s="169"/>
      <c r="I27" s="169">
        <f t="shared" si="10"/>
        <v>0</v>
      </c>
      <c r="J27" s="169"/>
      <c r="K27" s="169">
        <f t="shared" si="11"/>
        <v>0</v>
      </c>
      <c r="L27" s="169">
        <v>21</v>
      </c>
      <c r="M27" s="169">
        <f t="shared" si="12"/>
        <v>0</v>
      </c>
      <c r="N27" s="161">
        <v>1E-3</v>
      </c>
      <c r="O27" s="161">
        <f t="shared" si="13"/>
        <v>2.1999999999999999E-2</v>
      </c>
      <c r="P27" s="161">
        <v>0</v>
      </c>
      <c r="Q27" s="161">
        <f t="shared" si="14"/>
        <v>0</v>
      </c>
      <c r="R27" s="161"/>
      <c r="S27" s="161"/>
      <c r="T27" s="162">
        <v>0</v>
      </c>
      <c r="U27" s="161">
        <f t="shared" si="15"/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98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2">
        <v>18</v>
      </c>
      <c r="B28" s="158" t="s">
        <v>134</v>
      </c>
      <c r="C28" s="191" t="s">
        <v>135</v>
      </c>
      <c r="D28" s="160" t="s">
        <v>129</v>
      </c>
      <c r="E28" s="166">
        <v>10</v>
      </c>
      <c r="F28" s="168">
        <f t="shared" si="8"/>
        <v>0</v>
      </c>
      <c r="G28" s="169">
        <f t="shared" si="9"/>
        <v>0</v>
      </c>
      <c r="H28" s="169"/>
      <c r="I28" s="169">
        <f t="shared" si="10"/>
        <v>0</v>
      </c>
      <c r="J28" s="169"/>
      <c r="K28" s="169">
        <f t="shared" si="11"/>
        <v>0</v>
      </c>
      <c r="L28" s="169">
        <v>21</v>
      </c>
      <c r="M28" s="169">
        <f t="shared" si="12"/>
        <v>0</v>
      </c>
      <c r="N28" s="161">
        <v>0</v>
      </c>
      <c r="O28" s="161">
        <f t="shared" si="13"/>
        <v>0</v>
      </c>
      <c r="P28" s="161">
        <v>0</v>
      </c>
      <c r="Q28" s="161">
        <f t="shared" si="14"/>
        <v>0</v>
      </c>
      <c r="R28" s="161"/>
      <c r="S28" s="161"/>
      <c r="T28" s="162">
        <v>0.14000000000000001</v>
      </c>
      <c r="U28" s="161">
        <f t="shared" si="15"/>
        <v>1.4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98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52">
        <v>19</v>
      </c>
      <c r="B29" s="158" t="s">
        <v>136</v>
      </c>
      <c r="C29" s="191" t="s">
        <v>137</v>
      </c>
      <c r="D29" s="160" t="s">
        <v>114</v>
      </c>
      <c r="E29" s="166">
        <v>0.18920000000000001</v>
      </c>
      <c r="F29" s="168">
        <f t="shared" si="8"/>
        <v>0</v>
      </c>
      <c r="G29" s="169">
        <f t="shared" si="9"/>
        <v>0</v>
      </c>
      <c r="H29" s="169"/>
      <c r="I29" s="169">
        <f t="shared" si="10"/>
        <v>0</v>
      </c>
      <c r="J29" s="169"/>
      <c r="K29" s="169">
        <f t="shared" si="11"/>
        <v>0</v>
      </c>
      <c r="L29" s="169">
        <v>21</v>
      </c>
      <c r="M29" s="169">
        <f t="shared" si="12"/>
        <v>0</v>
      </c>
      <c r="N29" s="161">
        <v>0</v>
      </c>
      <c r="O29" s="161">
        <f t="shared" si="13"/>
        <v>0</v>
      </c>
      <c r="P29" s="161">
        <v>0</v>
      </c>
      <c r="Q29" s="161">
        <f t="shared" si="14"/>
        <v>0</v>
      </c>
      <c r="R29" s="161"/>
      <c r="S29" s="161"/>
      <c r="T29" s="162">
        <v>1.74</v>
      </c>
      <c r="U29" s="161">
        <f t="shared" si="15"/>
        <v>0.33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98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>
      <c r="A30" s="153" t="s">
        <v>93</v>
      </c>
      <c r="B30" s="159" t="s">
        <v>58</v>
      </c>
      <c r="C30" s="192" t="s">
        <v>59</v>
      </c>
      <c r="D30" s="163"/>
      <c r="E30" s="167"/>
      <c r="F30" s="170"/>
      <c r="G30" s="170">
        <f>SUMIF(AE31:AE44,"&lt;&gt;NOR",G31:G44)</f>
        <v>0</v>
      </c>
      <c r="H30" s="170"/>
      <c r="I30" s="170">
        <f>SUM(I31:I44)</f>
        <v>0</v>
      </c>
      <c r="J30" s="170"/>
      <c r="K30" s="170">
        <f>SUM(K31:K44)</f>
        <v>0</v>
      </c>
      <c r="L30" s="170"/>
      <c r="M30" s="170">
        <f>SUM(M31:M44)</f>
        <v>0</v>
      </c>
      <c r="N30" s="164"/>
      <c r="O30" s="164">
        <f>SUM(O31:O44)</f>
        <v>0.5403</v>
      </c>
      <c r="P30" s="164"/>
      <c r="Q30" s="164">
        <f>SUM(Q31:Q44)</f>
        <v>0</v>
      </c>
      <c r="R30" s="164"/>
      <c r="S30" s="164"/>
      <c r="T30" s="165"/>
      <c r="U30" s="164">
        <f>SUM(U31:U44)</f>
        <v>180.84000000000003</v>
      </c>
      <c r="AE30" t="s">
        <v>94</v>
      </c>
    </row>
    <row r="31" spans="1:60" outlineLevel="1">
      <c r="A31" s="152">
        <v>20</v>
      </c>
      <c r="B31" s="158" t="s">
        <v>138</v>
      </c>
      <c r="C31" s="191" t="s">
        <v>139</v>
      </c>
      <c r="D31" s="160" t="s">
        <v>129</v>
      </c>
      <c r="E31" s="166">
        <v>2</v>
      </c>
      <c r="F31" s="168">
        <f t="shared" ref="F31:F44" si="16">H31+J31</f>
        <v>0</v>
      </c>
      <c r="G31" s="169">
        <f t="shared" ref="G31:G44" si="17">ROUND(E31*F31,2)</f>
        <v>0</v>
      </c>
      <c r="H31" s="169"/>
      <c r="I31" s="169">
        <f t="shared" ref="I31:I44" si="18">ROUND(E31*H31,2)</f>
        <v>0</v>
      </c>
      <c r="J31" s="169"/>
      <c r="K31" s="169">
        <f t="shared" ref="K31:K44" si="19">ROUND(E31*J31,2)</f>
        <v>0</v>
      </c>
      <c r="L31" s="169">
        <v>21</v>
      </c>
      <c r="M31" s="169">
        <f t="shared" ref="M31:M44" si="20">G31*(1+L31/100)</f>
        <v>0</v>
      </c>
      <c r="N31" s="161">
        <v>5.8E-4</v>
      </c>
      <c r="O31" s="161">
        <f t="shared" ref="O31:O44" si="21">ROUND(E31*N31,5)</f>
        <v>1.16E-3</v>
      </c>
      <c r="P31" s="161">
        <v>0</v>
      </c>
      <c r="Q31" s="161">
        <f t="shared" ref="Q31:Q44" si="22">ROUND(E31*P31,5)</f>
        <v>0</v>
      </c>
      <c r="R31" s="161"/>
      <c r="S31" s="161"/>
      <c r="T31" s="162">
        <v>0.20699999999999999</v>
      </c>
      <c r="U31" s="161">
        <f t="shared" ref="U31:U44" si="23">ROUND(E31*T31,2)</f>
        <v>0.41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98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2">
        <v>21</v>
      </c>
      <c r="B32" s="158" t="s">
        <v>140</v>
      </c>
      <c r="C32" s="191" t="s">
        <v>141</v>
      </c>
      <c r="D32" s="160" t="s">
        <v>129</v>
      </c>
      <c r="E32" s="166">
        <v>2</v>
      </c>
      <c r="F32" s="168">
        <f t="shared" si="16"/>
        <v>0</v>
      </c>
      <c r="G32" s="169">
        <f t="shared" si="17"/>
        <v>0</v>
      </c>
      <c r="H32" s="169"/>
      <c r="I32" s="169">
        <f t="shared" si="18"/>
        <v>0</v>
      </c>
      <c r="J32" s="169"/>
      <c r="K32" s="169">
        <f t="shared" si="19"/>
        <v>0</v>
      </c>
      <c r="L32" s="169">
        <v>21</v>
      </c>
      <c r="M32" s="169">
        <f t="shared" si="20"/>
        <v>0</v>
      </c>
      <c r="N32" s="161">
        <v>1.25E-3</v>
      </c>
      <c r="O32" s="161">
        <f t="shared" si="21"/>
        <v>2.5000000000000001E-3</v>
      </c>
      <c r="P32" s="161">
        <v>0</v>
      </c>
      <c r="Q32" s="161">
        <f t="shared" si="22"/>
        <v>0</v>
      </c>
      <c r="R32" s="161"/>
      <c r="S32" s="161"/>
      <c r="T32" s="162">
        <v>0.26900000000000002</v>
      </c>
      <c r="U32" s="161">
        <f t="shared" si="23"/>
        <v>0.54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98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52">
        <v>22</v>
      </c>
      <c r="B33" s="158" t="s">
        <v>142</v>
      </c>
      <c r="C33" s="191" t="s">
        <v>143</v>
      </c>
      <c r="D33" s="160" t="s">
        <v>129</v>
      </c>
      <c r="E33" s="166">
        <v>2</v>
      </c>
      <c r="F33" s="168">
        <f t="shared" si="16"/>
        <v>0</v>
      </c>
      <c r="G33" s="169">
        <f t="shared" si="17"/>
        <v>0</v>
      </c>
      <c r="H33" s="169"/>
      <c r="I33" s="169">
        <f t="shared" si="18"/>
        <v>0</v>
      </c>
      <c r="J33" s="169"/>
      <c r="K33" s="169">
        <f t="shared" si="19"/>
        <v>0</v>
      </c>
      <c r="L33" s="169">
        <v>21</v>
      </c>
      <c r="M33" s="169">
        <f t="shared" si="20"/>
        <v>0</v>
      </c>
      <c r="N33" s="161">
        <v>8.9999999999999998E-4</v>
      </c>
      <c r="O33" s="161">
        <f t="shared" si="21"/>
        <v>1.8E-3</v>
      </c>
      <c r="P33" s="161">
        <v>0</v>
      </c>
      <c r="Q33" s="161">
        <f t="shared" si="22"/>
        <v>0</v>
      </c>
      <c r="R33" s="161"/>
      <c r="S33" s="161"/>
      <c r="T33" s="162">
        <v>0.22700000000000001</v>
      </c>
      <c r="U33" s="161">
        <f t="shared" si="23"/>
        <v>0.45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98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52">
        <v>23</v>
      </c>
      <c r="B34" s="158" t="s">
        <v>144</v>
      </c>
      <c r="C34" s="191" t="s">
        <v>145</v>
      </c>
      <c r="D34" s="160" t="s">
        <v>101</v>
      </c>
      <c r="E34" s="166">
        <v>326.7</v>
      </c>
      <c r="F34" s="168">
        <f t="shared" si="16"/>
        <v>0</v>
      </c>
      <c r="G34" s="169">
        <f t="shared" si="17"/>
        <v>0</v>
      </c>
      <c r="H34" s="169"/>
      <c r="I34" s="169">
        <f t="shared" si="18"/>
        <v>0</v>
      </c>
      <c r="J34" s="169"/>
      <c r="K34" s="169">
        <f t="shared" si="19"/>
        <v>0</v>
      </c>
      <c r="L34" s="169">
        <v>21</v>
      </c>
      <c r="M34" s="169">
        <f t="shared" si="20"/>
        <v>0</v>
      </c>
      <c r="N34" s="161">
        <v>7.6000000000000004E-4</v>
      </c>
      <c r="O34" s="161">
        <f t="shared" si="21"/>
        <v>0.24829000000000001</v>
      </c>
      <c r="P34" s="161">
        <v>0</v>
      </c>
      <c r="Q34" s="161">
        <f t="shared" si="22"/>
        <v>0</v>
      </c>
      <c r="R34" s="161"/>
      <c r="S34" s="161"/>
      <c r="T34" s="162">
        <v>0.29737999999999998</v>
      </c>
      <c r="U34" s="161">
        <f t="shared" si="23"/>
        <v>97.15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98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2">
        <v>24</v>
      </c>
      <c r="B35" s="158" t="s">
        <v>146</v>
      </c>
      <c r="C35" s="191" t="s">
        <v>147</v>
      </c>
      <c r="D35" s="160" t="s">
        <v>101</v>
      </c>
      <c r="E35" s="166">
        <v>35.200000000000003</v>
      </c>
      <c r="F35" s="168">
        <f t="shared" si="16"/>
        <v>0</v>
      </c>
      <c r="G35" s="169">
        <f t="shared" si="17"/>
        <v>0</v>
      </c>
      <c r="H35" s="169"/>
      <c r="I35" s="169">
        <f t="shared" si="18"/>
        <v>0</v>
      </c>
      <c r="J35" s="169"/>
      <c r="K35" s="169">
        <f t="shared" si="19"/>
        <v>0</v>
      </c>
      <c r="L35" s="169">
        <v>21</v>
      </c>
      <c r="M35" s="169">
        <f t="shared" si="20"/>
        <v>0</v>
      </c>
      <c r="N35" s="161">
        <v>8.8000000000000003E-4</v>
      </c>
      <c r="O35" s="161">
        <f t="shared" si="21"/>
        <v>3.0980000000000001E-2</v>
      </c>
      <c r="P35" s="161">
        <v>0</v>
      </c>
      <c r="Q35" s="161">
        <f t="shared" si="22"/>
        <v>0</v>
      </c>
      <c r="R35" s="161"/>
      <c r="S35" s="161"/>
      <c r="T35" s="162">
        <v>0.30737999999999999</v>
      </c>
      <c r="U35" s="161">
        <f t="shared" si="23"/>
        <v>10.82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98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25</v>
      </c>
      <c r="B36" s="158" t="s">
        <v>148</v>
      </c>
      <c r="C36" s="191" t="s">
        <v>149</v>
      </c>
      <c r="D36" s="160" t="s">
        <v>101</v>
      </c>
      <c r="E36" s="166">
        <v>74.8</v>
      </c>
      <c r="F36" s="168">
        <f t="shared" si="16"/>
        <v>0</v>
      </c>
      <c r="G36" s="169">
        <f t="shared" si="17"/>
        <v>0</v>
      </c>
      <c r="H36" s="169"/>
      <c r="I36" s="169">
        <f t="shared" si="18"/>
        <v>0</v>
      </c>
      <c r="J36" s="169"/>
      <c r="K36" s="169">
        <f t="shared" si="19"/>
        <v>0</v>
      </c>
      <c r="L36" s="169">
        <v>21</v>
      </c>
      <c r="M36" s="169">
        <f t="shared" si="20"/>
        <v>0</v>
      </c>
      <c r="N36" s="161">
        <v>1.01E-3</v>
      </c>
      <c r="O36" s="161">
        <f t="shared" si="21"/>
        <v>7.5550000000000006E-2</v>
      </c>
      <c r="P36" s="161">
        <v>0</v>
      </c>
      <c r="Q36" s="161">
        <f t="shared" si="22"/>
        <v>0</v>
      </c>
      <c r="R36" s="161"/>
      <c r="S36" s="161"/>
      <c r="T36" s="162">
        <v>0.31738</v>
      </c>
      <c r="U36" s="161">
        <f t="shared" si="23"/>
        <v>23.74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98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2">
        <v>26</v>
      </c>
      <c r="B37" s="158" t="s">
        <v>150</v>
      </c>
      <c r="C37" s="191" t="s">
        <v>151</v>
      </c>
      <c r="D37" s="160" t="s">
        <v>101</v>
      </c>
      <c r="E37" s="166">
        <v>30.8</v>
      </c>
      <c r="F37" s="168">
        <f t="shared" si="16"/>
        <v>0</v>
      </c>
      <c r="G37" s="169">
        <f t="shared" si="17"/>
        <v>0</v>
      </c>
      <c r="H37" s="169"/>
      <c r="I37" s="169">
        <f t="shared" si="18"/>
        <v>0</v>
      </c>
      <c r="J37" s="169"/>
      <c r="K37" s="169">
        <f t="shared" si="19"/>
        <v>0</v>
      </c>
      <c r="L37" s="169">
        <v>21</v>
      </c>
      <c r="M37" s="169">
        <f t="shared" si="20"/>
        <v>0</v>
      </c>
      <c r="N37" s="161">
        <v>1.6000000000000001E-3</v>
      </c>
      <c r="O37" s="161">
        <f t="shared" si="21"/>
        <v>4.9279999999999997E-2</v>
      </c>
      <c r="P37" s="161">
        <v>0</v>
      </c>
      <c r="Q37" s="161">
        <f t="shared" si="22"/>
        <v>0</v>
      </c>
      <c r="R37" s="161"/>
      <c r="S37" s="161"/>
      <c r="T37" s="162">
        <v>0.33332000000000001</v>
      </c>
      <c r="U37" s="161">
        <f t="shared" si="23"/>
        <v>10.27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98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2">
        <v>27</v>
      </c>
      <c r="B38" s="158" t="s">
        <v>152</v>
      </c>
      <c r="C38" s="191" t="s">
        <v>153</v>
      </c>
      <c r="D38" s="160" t="s">
        <v>101</v>
      </c>
      <c r="E38" s="166">
        <v>26.4</v>
      </c>
      <c r="F38" s="168">
        <f t="shared" si="16"/>
        <v>0</v>
      </c>
      <c r="G38" s="169">
        <f t="shared" si="17"/>
        <v>0</v>
      </c>
      <c r="H38" s="169"/>
      <c r="I38" s="169">
        <f t="shared" si="18"/>
        <v>0</v>
      </c>
      <c r="J38" s="169"/>
      <c r="K38" s="169">
        <f t="shared" si="19"/>
        <v>0</v>
      </c>
      <c r="L38" s="169">
        <v>21</v>
      </c>
      <c r="M38" s="169">
        <f t="shared" si="20"/>
        <v>0</v>
      </c>
      <c r="N38" s="161">
        <v>1.9599999999999999E-3</v>
      </c>
      <c r="O38" s="161">
        <f t="shared" si="21"/>
        <v>5.1740000000000001E-2</v>
      </c>
      <c r="P38" s="161">
        <v>0</v>
      </c>
      <c r="Q38" s="161">
        <f t="shared" si="22"/>
        <v>0</v>
      </c>
      <c r="R38" s="161"/>
      <c r="S38" s="161"/>
      <c r="T38" s="162">
        <v>0.3579</v>
      </c>
      <c r="U38" s="161">
        <f t="shared" si="23"/>
        <v>9.4499999999999993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98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28</v>
      </c>
      <c r="B39" s="158" t="s">
        <v>154</v>
      </c>
      <c r="C39" s="191" t="s">
        <v>155</v>
      </c>
      <c r="D39" s="160" t="s">
        <v>101</v>
      </c>
      <c r="E39" s="166">
        <v>22</v>
      </c>
      <c r="F39" s="168">
        <f t="shared" si="16"/>
        <v>0</v>
      </c>
      <c r="G39" s="169">
        <f t="shared" si="17"/>
        <v>0</v>
      </c>
      <c r="H39" s="169"/>
      <c r="I39" s="169">
        <f t="shared" si="18"/>
        <v>0</v>
      </c>
      <c r="J39" s="169"/>
      <c r="K39" s="169">
        <f t="shared" si="19"/>
        <v>0</v>
      </c>
      <c r="L39" s="169">
        <v>21</v>
      </c>
      <c r="M39" s="169">
        <f t="shared" si="20"/>
        <v>0</v>
      </c>
      <c r="N39" s="161">
        <v>2.31E-3</v>
      </c>
      <c r="O39" s="161">
        <f t="shared" si="21"/>
        <v>5.0819999999999997E-2</v>
      </c>
      <c r="P39" s="161">
        <v>0</v>
      </c>
      <c r="Q39" s="161">
        <f t="shared" si="22"/>
        <v>0</v>
      </c>
      <c r="R39" s="161"/>
      <c r="S39" s="161"/>
      <c r="T39" s="162">
        <v>0.4088</v>
      </c>
      <c r="U39" s="161">
        <f t="shared" si="23"/>
        <v>8.99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98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>
        <v>29</v>
      </c>
      <c r="B40" s="158" t="s">
        <v>156</v>
      </c>
      <c r="C40" s="191" t="s">
        <v>157</v>
      </c>
      <c r="D40" s="160" t="s">
        <v>101</v>
      </c>
      <c r="E40" s="166">
        <v>493.9</v>
      </c>
      <c r="F40" s="168">
        <f t="shared" si="16"/>
        <v>0</v>
      </c>
      <c r="G40" s="169">
        <f t="shared" si="17"/>
        <v>0</v>
      </c>
      <c r="H40" s="169"/>
      <c r="I40" s="169">
        <f t="shared" si="18"/>
        <v>0</v>
      </c>
      <c r="J40" s="169"/>
      <c r="K40" s="169">
        <f t="shared" si="19"/>
        <v>0</v>
      </c>
      <c r="L40" s="169">
        <v>21</v>
      </c>
      <c r="M40" s="169">
        <f t="shared" si="20"/>
        <v>0</v>
      </c>
      <c r="N40" s="161">
        <v>0</v>
      </c>
      <c r="O40" s="161">
        <f t="shared" si="21"/>
        <v>0</v>
      </c>
      <c r="P40" s="161">
        <v>0</v>
      </c>
      <c r="Q40" s="161">
        <f t="shared" si="22"/>
        <v>0</v>
      </c>
      <c r="R40" s="161"/>
      <c r="S40" s="161"/>
      <c r="T40" s="162">
        <v>2.1499999999999998E-2</v>
      </c>
      <c r="U40" s="161">
        <f t="shared" si="23"/>
        <v>10.62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98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30</v>
      </c>
      <c r="B41" s="158" t="s">
        <v>158</v>
      </c>
      <c r="C41" s="191" t="s">
        <v>159</v>
      </c>
      <c r="D41" s="160" t="s">
        <v>101</v>
      </c>
      <c r="E41" s="166">
        <v>22</v>
      </c>
      <c r="F41" s="168">
        <f t="shared" si="16"/>
        <v>0</v>
      </c>
      <c r="G41" s="169">
        <f t="shared" si="17"/>
        <v>0</v>
      </c>
      <c r="H41" s="169"/>
      <c r="I41" s="169">
        <f t="shared" si="18"/>
        <v>0</v>
      </c>
      <c r="J41" s="169"/>
      <c r="K41" s="169">
        <f t="shared" si="19"/>
        <v>0</v>
      </c>
      <c r="L41" s="169">
        <v>21</v>
      </c>
      <c r="M41" s="169">
        <f t="shared" si="20"/>
        <v>0</v>
      </c>
      <c r="N41" s="161">
        <v>0</v>
      </c>
      <c r="O41" s="161">
        <f t="shared" si="21"/>
        <v>0</v>
      </c>
      <c r="P41" s="161">
        <v>0</v>
      </c>
      <c r="Q41" s="161">
        <f t="shared" si="22"/>
        <v>0</v>
      </c>
      <c r="R41" s="161"/>
      <c r="S41" s="161"/>
      <c r="T41" s="162">
        <v>4.1000000000000002E-2</v>
      </c>
      <c r="U41" s="161">
        <f t="shared" si="23"/>
        <v>0.9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98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31</v>
      </c>
      <c r="B42" s="158" t="s">
        <v>160</v>
      </c>
      <c r="C42" s="191" t="s">
        <v>161</v>
      </c>
      <c r="D42" s="160" t="s">
        <v>129</v>
      </c>
      <c r="E42" s="166">
        <v>2</v>
      </c>
      <c r="F42" s="168">
        <f t="shared" si="16"/>
        <v>0</v>
      </c>
      <c r="G42" s="169">
        <f t="shared" si="17"/>
        <v>0</v>
      </c>
      <c r="H42" s="169"/>
      <c r="I42" s="169">
        <f t="shared" si="18"/>
        <v>0</v>
      </c>
      <c r="J42" s="169"/>
      <c r="K42" s="169">
        <f t="shared" si="19"/>
        <v>0</v>
      </c>
      <c r="L42" s="169">
        <v>21</v>
      </c>
      <c r="M42" s="169">
        <f t="shared" si="20"/>
        <v>0</v>
      </c>
      <c r="N42" s="161">
        <v>9.3000000000000005E-4</v>
      </c>
      <c r="O42" s="161">
        <f t="shared" si="21"/>
        <v>1.8600000000000001E-3</v>
      </c>
      <c r="P42" s="161">
        <v>0</v>
      </c>
      <c r="Q42" s="161">
        <f t="shared" si="22"/>
        <v>0</v>
      </c>
      <c r="R42" s="161"/>
      <c r="S42" s="161"/>
      <c r="T42" s="162">
        <v>0.47399999999999998</v>
      </c>
      <c r="U42" s="161">
        <f t="shared" si="23"/>
        <v>0.95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98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>
        <v>32</v>
      </c>
      <c r="B43" s="158" t="s">
        <v>162</v>
      </c>
      <c r="C43" s="191" t="s">
        <v>163</v>
      </c>
      <c r="D43" s="160" t="s">
        <v>129</v>
      </c>
      <c r="E43" s="166">
        <v>14</v>
      </c>
      <c r="F43" s="168">
        <f t="shared" si="16"/>
        <v>0</v>
      </c>
      <c r="G43" s="169">
        <f t="shared" si="17"/>
        <v>0</v>
      </c>
      <c r="H43" s="169"/>
      <c r="I43" s="169">
        <f t="shared" si="18"/>
        <v>0</v>
      </c>
      <c r="J43" s="169"/>
      <c r="K43" s="169">
        <f t="shared" si="19"/>
        <v>0</v>
      </c>
      <c r="L43" s="169">
        <v>21</v>
      </c>
      <c r="M43" s="169">
        <f t="shared" si="20"/>
        <v>0</v>
      </c>
      <c r="N43" s="161">
        <v>1.8799999999999999E-3</v>
      </c>
      <c r="O43" s="161">
        <f t="shared" si="21"/>
        <v>2.632E-2</v>
      </c>
      <c r="P43" s="161">
        <v>0</v>
      </c>
      <c r="Q43" s="161">
        <f t="shared" si="22"/>
        <v>0</v>
      </c>
      <c r="R43" s="161"/>
      <c r="S43" s="161"/>
      <c r="T43" s="162">
        <v>0.33</v>
      </c>
      <c r="U43" s="161">
        <f t="shared" si="23"/>
        <v>4.62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98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2">
        <v>33</v>
      </c>
      <c r="B44" s="158" t="s">
        <v>164</v>
      </c>
      <c r="C44" s="191" t="s">
        <v>165</v>
      </c>
      <c r="D44" s="160" t="s">
        <v>114</v>
      </c>
      <c r="E44" s="166">
        <v>0.5403</v>
      </c>
      <c r="F44" s="168">
        <f t="shared" si="16"/>
        <v>0</v>
      </c>
      <c r="G44" s="169">
        <f t="shared" si="17"/>
        <v>0</v>
      </c>
      <c r="H44" s="169"/>
      <c r="I44" s="169">
        <f t="shared" si="18"/>
        <v>0</v>
      </c>
      <c r="J44" s="169"/>
      <c r="K44" s="169">
        <f t="shared" si="19"/>
        <v>0</v>
      </c>
      <c r="L44" s="169">
        <v>21</v>
      </c>
      <c r="M44" s="169">
        <f t="shared" si="20"/>
        <v>0</v>
      </c>
      <c r="N44" s="161">
        <v>0</v>
      </c>
      <c r="O44" s="161">
        <f t="shared" si="21"/>
        <v>0</v>
      </c>
      <c r="P44" s="161">
        <v>0</v>
      </c>
      <c r="Q44" s="161">
        <f t="shared" si="22"/>
        <v>0</v>
      </c>
      <c r="R44" s="161"/>
      <c r="S44" s="161"/>
      <c r="T44" s="162">
        <v>3.5630000000000002</v>
      </c>
      <c r="U44" s="161">
        <f t="shared" si="23"/>
        <v>1.93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98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>
      <c r="A45" s="153" t="s">
        <v>93</v>
      </c>
      <c r="B45" s="159" t="s">
        <v>60</v>
      </c>
      <c r="C45" s="192" t="s">
        <v>61</v>
      </c>
      <c r="D45" s="163"/>
      <c r="E45" s="167"/>
      <c r="F45" s="170"/>
      <c r="G45" s="170">
        <f>SUMIF(AE46:AE53,"&lt;&gt;NOR",G46:G53)</f>
        <v>0</v>
      </c>
      <c r="H45" s="170"/>
      <c r="I45" s="170">
        <f>SUM(I46:I53)</f>
        <v>0</v>
      </c>
      <c r="J45" s="170"/>
      <c r="K45" s="170">
        <f>SUM(K46:K53)</f>
        <v>0</v>
      </c>
      <c r="L45" s="170"/>
      <c r="M45" s="170">
        <f>SUM(M46:M53)</f>
        <v>0</v>
      </c>
      <c r="N45" s="164"/>
      <c r="O45" s="164">
        <f>SUM(O46:O53)</f>
        <v>5.7219999999999993E-2</v>
      </c>
      <c r="P45" s="164"/>
      <c r="Q45" s="164">
        <f>SUM(Q46:Q53)</f>
        <v>0</v>
      </c>
      <c r="R45" s="164"/>
      <c r="S45" s="164"/>
      <c r="T45" s="165"/>
      <c r="U45" s="164">
        <f>SUM(U46:U53)</f>
        <v>11.929999999999998</v>
      </c>
      <c r="AE45" t="s">
        <v>94</v>
      </c>
    </row>
    <row r="46" spans="1:60" outlineLevel="1">
      <c r="A46" s="152">
        <v>34</v>
      </c>
      <c r="B46" s="158" t="s">
        <v>166</v>
      </c>
      <c r="C46" s="191" t="s">
        <v>167</v>
      </c>
      <c r="D46" s="160" t="s">
        <v>129</v>
      </c>
      <c r="E46" s="166">
        <v>27</v>
      </c>
      <c r="F46" s="168">
        <f t="shared" ref="F46:F53" si="24">H46+J46</f>
        <v>0</v>
      </c>
      <c r="G46" s="169">
        <f t="shared" ref="G46:G53" si="25">ROUND(E46*F46,2)</f>
        <v>0</v>
      </c>
      <c r="H46" s="169"/>
      <c r="I46" s="169">
        <f t="shared" ref="I46:I53" si="26">ROUND(E46*H46,2)</f>
        <v>0</v>
      </c>
      <c r="J46" s="169"/>
      <c r="K46" s="169">
        <f t="shared" ref="K46:K53" si="27">ROUND(E46*J46,2)</f>
        <v>0</v>
      </c>
      <c r="L46" s="169">
        <v>21</v>
      </c>
      <c r="M46" s="169">
        <f t="shared" ref="M46:M53" si="28">G46*(1+L46/100)</f>
        <v>0</v>
      </c>
      <c r="N46" s="161">
        <v>5.9999999999999995E-4</v>
      </c>
      <c r="O46" s="161">
        <f t="shared" ref="O46:O53" si="29">ROUND(E46*N46,5)</f>
        <v>1.6199999999999999E-2</v>
      </c>
      <c r="P46" s="161">
        <v>0</v>
      </c>
      <c r="Q46" s="161">
        <f t="shared" ref="Q46:Q53" si="30">ROUND(E46*P46,5)</f>
        <v>0</v>
      </c>
      <c r="R46" s="161"/>
      <c r="S46" s="161"/>
      <c r="T46" s="162">
        <v>8.2000000000000003E-2</v>
      </c>
      <c r="U46" s="161">
        <f t="shared" ref="U46:U53" si="31">ROUND(E46*T46,2)</f>
        <v>2.21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98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>
      <c r="A47" s="152">
        <v>35</v>
      </c>
      <c r="B47" s="158" t="s">
        <v>168</v>
      </c>
      <c r="C47" s="191" t="s">
        <v>169</v>
      </c>
      <c r="D47" s="160" t="s">
        <v>129</v>
      </c>
      <c r="E47" s="166">
        <v>27</v>
      </c>
      <c r="F47" s="168">
        <f t="shared" si="24"/>
        <v>0</v>
      </c>
      <c r="G47" s="169">
        <f t="shared" si="25"/>
        <v>0</v>
      </c>
      <c r="H47" s="169"/>
      <c r="I47" s="169">
        <f t="shared" si="26"/>
        <v>0</v>
      </c>
      <c r="J47" s="169"/>
      <c r="K47" s="169">
        <f t="shared" si="27"/>
        <v>0</v>
      </c>
      <c r="L47" s="169">
        <v>21</v>
      </c>
      <c r="M47" s="169">
        <f t="shared" si="28"/>
        <v>0</v>
      </c>
      <c r="N47" s="161">
        <v>1.1000000000000001E-3</v>
      </c>
      <c r="O47" s="161">
        <f t="shared" si="29"/>
        <v>2.9700000000000001E-2</v>
      </c>
      <c r="P47" s="161">
        <v>0</v>
      </c>
      <c r="Q47" s="161">
        <f t="shared" si="30"/>
        <v>0</v>
      </c>
      <c r="R47" s="161"/>
      <c r="S47" s="161"/>
      <c r="T47" s="162">
        <v>0.247</v>
      </c>
      <c r="U47" s="161">
        <f t="shared" si="31"/>
        <v>6.67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98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2">
        <v>36</v>
      </c>
      <c r="B48" s="158" t="s">
        <v>170</v>
      </c>
      <c r="C48" s="191" t="s">
        <v>171</v>
      </c>
      <c r="D48" s="160" t="s">
        <v>129</v>
      </c>
      <c r="E48" s="166">
        <v>2</v>
      </c>
      <c r="F48" s="168">
        <f t="shared" si="24"/>
        <v>0</v>
      </c>
      <c r="G48" s="169">
        <f t="shared" si="25"/>
        <v>0</v>
      </c>
      <c r="H48" s="169"/>
      <c r="I48" s="169">
        <f t="shared" si="26"/>
        <v>0</v>
      </c>
      <c r="J48" s="169"/>
      <c r="K48" s="169">
        <f t="shared" si="27"/>
        <v>0</v>
      </c>
      <c r="L48" s="169">
        <v>21</v>
      </c>
      <c r="M48" s="169">
        <f t="shared" si="28"/>
        <v>0</v>
      </c>
      <c r="N48" s="161">
        <v>1.2800000000000001E-3</v>
      </c>
      <c r="O48" s="161">
        <f t="shared" si="29"/>
        <v>2.5600000000000002E-3</v>
      </c>
      <c r="P48" s="161">
        <v>0</v>
      </c>
      <c r="Q48" s="161">
        <f t="shared" si="30"/>
        <v>0</v>
      </c>
      <c r="R48" s="161"/>
      <c r="S48" s="161"/>
      <c r="T48" s="162">
        <v>0.26900000000000002</v>
      </c>
      <c r="U48" s="161">
        <f t="shared" si="31"/>
        <v>0.54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98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52">
        <v>37</v>
      </c>
      <c r="B49" s="158" t="s">
        <v>172</v>
      </c>
      <c r="C49" s="191" t="s">
        <v>173</v>
      </c>
      <c r="D49" s="160" t="s">
        <v>129</v>
      </c>
      <c r="E49" s="166">
        <v>2</v>
      </c>
      <c r="F49" s="168">
        <f t="shared" si="24"/>
        <v>0</v>
      </c>
      <c r="G49" s="169">
        <f t="shared" si="25"/>
        <v>0</v>
      </c>
      <c r="H49" s="169"/>
      <c r="I49" s="169">
        <f t="shared" si="26"/>
        <v>0</v>
      </c>
      <c r="J49" s="169"/>
      <c r="K49" s="169">
        <f t="shared" si="27"/>
        <v>0</v>
      </c>
      <c r="L49" s="169">
        <v>21</v>
      </c>
      <c r="M49" s="169">
        <f t="shared" si="28"/>
        <v>0</v>
      </c>
      <c r="N49" s="161">
        <v>5.2999999999999998E-4</v>
      </c>
      <c r="O49" s="161">
        <f t="shared" si="29"/>
        <v>1.06E-3</v>
      </c>
      <c r="P49" s="161">
        <v>0</v>
      </c>
      <c r="Q49" s="161">
        <f t="shared" si="30"/>
        <v>0</v>
      </c>
      <c r="R49" s="161"/>
      <c r="S49" s="161"/>
      <c r="T49" s="162">
        <v>0.38100000000000001</v>
      </c>
      <c r="U49" s="161">
        <f t="shared" si="31"/>
        <v>0.76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98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2">
        <v>38</v>
      </c>
      <c r="B50" s="158" t="s">
        <v>174</v>
      </c>
      <c r="C50" s="191" t="s">
        <v>175</v>
      </c>
      <c r="D50" s="160" t="s">
        <v>129</v>
      </c>
      <c r="E50" s="166">
        <v>2</v>
      </c>
      <c r="F50" s="168">
        <f t="shared" si="24"/>
        <v>0</v>
      </c>
      <c r="G50" s="169">
        <f t="shared" si="25"/>
        <v>0</v>
      </c>
      <c r="H50" s="169"/>
      <c r="I50" s="169">
        <f t="shared" si="26"/>
        <v>0</v>
      </c>
      <c r="J50" s="169"/>
      <c r="K50" s="169">
        <f t="shared" si="27"/>
        <v>0</v>
      </c>
      <c r="L50" s="169">
        <v>21</v>
      </c>
      <c r="M50" s="169">
        <f t="shared" si="28"/>
        <v>0</v>
      </c>
      <c r="N50" s="161">
        <v>4.0000000000000002E-4</v>
      </c>
      <c r="O50" s="161">
        <f t="shared" si="29"/>
        <v>8.0000000000000004E-4</v>
      </c>
      <c r="P50" s="161">
        <v>0</v>
      </c>
      <c r="Q50" s="161">
        <f t="shared" si="30"/>
        <v>0</v>
      </c>
      <c r="R50" s="161"/>
      <c r="S50" s="161"/>
      <c r="T50" s="162">
        <v>0.114</v>
      </c>
      <c r="U50" s="161">
        <f t="shared" si="31"/>
        <v>0.23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98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>
        <v>39</v>
      </c>
      <c r="B51" s="158" t="s">
        <v>176</v>
      </c>
      <c r="C51" s="191" t="s">
        <v>177</v>
      </c>
      <c r="D51" s="160" t="s">
        <v>129</v>
      </c>
      <c r="E51" s="166">
        <v>15</v>
      </c>
      <c r="F51" s="168">
        <f t="shared" si="24"/>
        <v>0</v>
      </c>
      <c r="G51" s="169">
        <f t="shared" si="25"/>
        <v>0</v>
      </c>
      <c r="H51" s="169"/>
      <c r="I51" s="169">
        <f t="shared" si="26"/>
        <v>0</v>
      </c>
      <c r="J51" s="169"/>
      <c r="K51" s="169">
        <f t="shared" si="27"/>
        <v>0</v>
      </c>
      <c r="L51" s="169">
        <v>21</v>
      </c>
      <c r="M51" s="169">
        <f t="shared" si="28"/>
        <v>0</v>
      </c>
      <c r="N51" s="161">
        <v>2.9999999999999997E-4</v>
      </c>
      <c r="O51" s="161">
        <f t="shared" si="29"/>
        <v>4.4999999999999997E-3</v>
      </c>
      <c r="P51" s="161">
        <v>0</v>
      </c>
      <c r="Q51" s="161">
        <f t="shared" si="30"/>
        <v>0</v>
      </c>
      <c r="R51" s="161"/>
      <c r="S51" s="161"/>
      <c r="T51" s="162">
        <v>8.3000000000000004E-2</v>
      </c>
      <c r="U51" s="161">
        <f t="shared" si="31"/>
        <v>1.25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98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>
      <c r="A52" s="152">
        <v>40</v>
      </c>
      <c r="B52" s="158" t="s">
        <v>178</v>
      </c>
      <c r="C52" s="191" t="s">
        <v>179</v>
      </c>
      <c r="D52" s="160" t="s">
        <v>129</v>
      </c>
      <c r="E52" s="166">
        <v>2</v>
      </c>
      <c r="F52" s="168">
        <f t="shared" si="24"/>
        <v>0</v>
      </c>
      <c r="G52" s="169">
        <f t="shared" si="25"/>
        <v>0</v>
      </c>
      <c r="H52" s="169"/>
      <c r="I52" s="169">
        <f t="shared" si="26"/>
        <v>0</v>
      </c>
      <c r="J52" s="169"/>
      <c r="K52" s="169">
        <f t="shared" si="27"/>
        <v>0</v>
      </c>
      <c r="L52" s="169">
        <v>21</v>
      </c>
      <c r="M52" s="169">
        <f t="shared" si="28"/>
        <v>0</v>
      </c>
      <c r="N52" s="161">
        <v>1.1999999999999999E-3</v>
      </c>
      <c r="O52" s="161">
        <f t="shared" si="29"/>
        <v>2.3999999999999998E-3</v>
      </c>
      <c r="P52" s="161">
        <v>0</v>
      </c>
      <c r="Q52" s="161">
        <f t="shared" si="30"/>
        <v>0</v>
      </c>
      <c r="R52" s="161"/>
      <c r="S52" s="161"/>
      <c r="T52" s="162">
        <v>6.2E-2</v>
      </c>
      <c r="U52" s="161">
        <f t="shared" si="31"/>
        <v>0.12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98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>
        <v>41</v>
      </c>
      <c r="B53" s="158" t="s">
        <v>180</v>
      </c>
      <c r="C53" s="191" t="s">
        <v>181</v>
      </c>
      <c r="D53" s="160" t="s">
        <v>114</v>
      </c>
      <c r="E53" s="166">
        <v>5.722E-2</v>
      </c>
      <c r="F53" s="168">
        <f t="shared" si="24"/>
        <v>0</v>
      </c>
      <c r="G53" s="169">
        <f t="shared" si="25"/>
        <v>0</v>
      </c>
      <c r="H53" s="169"/>
      <c r="I53" s="169">
        <f t="shared" si="26"/>
        <v>0</v>
      </c>
      <c r="J53" s="169"/>
      <c r="K53" s="169">
        <f t="shared" si="27"/>
        <v>0</v>
      </c>
      <c r="L53" s="169">
        <v>21</v>
      </c>
      <c r="M53" s="169">
        <f t="shared" si="28"/>
        <v>0</v>
      </c>
      <c r="N53" s="161">
        <v>0</v>
      </c>
      <c r="O53" s="161">
        <f t="shared" si="29"/>
        <v>0</v>
      </c>
      <c r="P53" s="161">
        <v>0</v>
      </c>
      <c r="Q53" s="161">
        <f t="shared" si="30"/>
        <v>0</v>
      </c>
      <c r="R53" s="161"/>
      <c r="S53" s="161"/>
      <c r="T53" s="162">
        <v>2.5750000000000002</v>
      </c>
      <c r="U53" s="161">
        <f t="shared" si="31"/>
        <v>0.15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98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>
      <c r="A54" s="153" t="s">
        <v>93</v>
      </c>
      <c r="B54" s="159" t="s">
        <v>62</v>
      </c>
      <c r="C54" s="192" t="s">
        <v>63</v>
      </c>
      <c r="D54" s="163"/>
      <c r="E54" s="167"/>
      <c r="F54" s="170"/>
      <c r="G54" s="170">
        <f>SUMIF(AE55:AE62,"&lt;&gt;NOR",G55:G62)</f>
        <v>0</v>
      </c>
      <c r="H54" s="170"/>
      <c r="I54" s="170">
        <f>SUM(I55:I62)</f>
        <v>0</v>
      </c>
      <c r="J54" s="170"/>
      <c r="K54" s="170">
        <f>SUM(K55:K62)</f>
        <v>0</v>
      </c>
      <c r="L54" s="170"/>
      <c r="M54" s="170">
        <f>SUM(M55:M62)</f>
        <v>0</v>
      </c>
      <c r="N54" s="164"/>
      <c r="O54" s="164">
        <f>SUM(O55:O62)</f>
        <v>0.77764999999999995</v>
      </c>
      <c r="P54" s="164"/>
      <c r="Q54" s="164">
        <f>SUM(Q55:Q62)</f>
        <v>0</v>
      </c>
      <c r="R54" s="164"/>
      <c r="S54" s="164"/>
      <c r="T54" s="165"/>
      <c r="U54" s="164">
        <f>SUM(U55:U62)</f>
        <v>41.14</v>
      </c>
      <c r="AE54" t="s">
        <v>94</v>
      </c>
    </row>
    <row r="55" spans="1:60" ht="22.5" outlineLevel="1">
      <c r="A55" s="152">
        <v>42</v>
      </c>
      <c r="B55" s="158" t="s">
        <v>182</v>
      </c>
      <c r="C55" s="191" t="s">
        <v>183</v>
      </c>
      <c r="D55" s="160" t="s">
        <v>129</v>
      </c>
      <c r="E55" s="166">
        <v>19</v>
      </c>
      <c r="F55" s="168">
        <f t="shared" ref="F55:F62" si="32">H55+J55</f>
        <v>0</v>
      </c>
      <c r="G55" s="169">
        <f t="shared" ref="G55:G62" si="33">ROUND(E55*F55,2)</f>
        <v>0</v>
      </c>
      <c r="H55" s="169"/>
      <c r="I55" s="169">
        <f t="shared" ref="I55:I62" si="34">ROUND(E55*H55,2)</f>
        <v>0</v>
      </c>
      <c r="J55" s="169"/>
      <c r="K55" s="169">
        <f t="shared" ref="K55:K62" si="35">ROUND(E55*J55,2)</f>
        <v>0</v>
      </c>
      <c r="L55" s="169">
        <v>21</v>
      </c>
      <c r="M55" s="169">
        <f t="shared" ref="M55:M62" si="36">G55*(1+L55/100)</f>
        <v>0</v>
      </c>
      <c r="N55" s="161">
        <v>3.005E-2</v>
      </c>
      <c r="O55" s="161">
        <f t="shared" ref="O55:O62" si="37">ROUND(E55*N55,5)</f>
        <v>0.57094999999999996</v>
      </c>
      <c r="P55" s="161">
        <v>0</v>
      </c>
      <c r="Q55" s="161">
        <f t="shared" ref="Q55:Q62" si="38">ROUND(E55*P55,5)</f>
        <v>0</v>
      </c>
      <c r="R55" s="161"/>
      <c r="S55" s="161"/>
      <c r="T55" s="162">
        <v>1.008</v>
      </c>
      <c r="U55" s="161">
        <f t="shared" ref="U55:U62" si="39">ROUND(E55*T55,2)</f>
        <v>19.149999999999999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98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>
      <c r="A56" s="152">
        <v>43</v>
      </c>
      <c r="B56" s="158" t="s">
        <v>184</v>
      </c>
      <c r="C56" s="191" t="s">
        <v>185</v>
      </c>
      <c r="D56" s="160" t="s">
        <v>129</v>
      </c>
      <c r="E56" s="166">
        <v>6</v>
      </c>
      <c r="F56" s="168">
        <f t="shared" si="32"/>
        <v>0</v>
      </c>
      <c r="G56" s="169">
        <f t="shared" si="33"/>
        <v>0</v>
      </c>
      <c r="H56" s="169"/>
      <c r="I56" s="169">
        <f t="shared" si="34"/>
        <v>0</v>
      </c>
      <c r="J56" s="169"/>
      <c r="K56" s="169">
        <f t="shared" si="35"/>
        <v>0</v>
      </c>
      <c r="L56" s="169">
        <v>21</v>
      </c>
      <c r="M56" s="169">
        <f t="shared" si="36"/>
        <v>0</v>
      </c>
      <c r="N56" s="161">
        <v>2.5760000000000002E-2</v>
      </c>
      <c r="O56" s="161">
        <f t="shared" si="37"/>
        <v>0.15456</v>
      </c>
      <c r="P56" s="161">
        <v>0</v>
      </c>
      <c r="Q56" s="161">
        <f t="shared" si="38"/>
        <v>0</v>
      </c>
      <c r="R56" s="161"/>
      <c r="S56" s="161"/>
      <c r="T56" s="162">
        <v>1</v>
      </c>
      <c r="U56" s="161">
        <f t="shared" si="39"/>
        <v>6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98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>
      <c r="A57" s="152">
        <v>44</v>
      </c>
      <c r="B57" s="158" t="s">
        <v>186</v>
      </c>
      <c r="C57" s="191" t="s">
        <v>187</v>
      </c>
      <c r="D57" s="160" t="s">
        <v>129</v>
      </c>
      <c r="E57" s="166">
        <v>2</v>
      </c>
      <c r="F57" s="168">
        <f t="shared" si="32"/>
        <v>0</v>
      </c>
      <c r="G57" s="169">
        <f t="shared" si="33"/>
        <v>0</v>
      </c>
      <c r="H57" s="169"/>
      <c r="I57" s="169">
        <f t="shared" si="34"/>
        <v>0</v>
      </c>
      <c r="J57" s="169"/>
      <c r="K57" s="169">
        <f t="shared" si="35"/>
        <v>0</v>
      </c>
      <c r="L57" s="169">
        <v>21</v>
      </c>
      <c r="M57" s="169">
        <f t="shared" si="36"/>
        <v>0</v>
      </c>
      <c r="N57" s="161">
        <v>2.5530000000000001E-2</v>
      </c>
      <c r="O57" s="161">
        <f t="shared" si="37"/>
        <v>5.1060000000000001E-2</v>
      </c>
      <c r="P57" s="161">
        <v>0</v>
      </c>
      <c r="Q57" s="161">
        <f t="shared" si="38"/>
        <v>0</v>
      </c>
      <c r="R57" s="161"/>
      <c r="S57" s="161"/>
      <c r="T57" s="162">
        <v>0.95299999999999996</v>
      </c>
      <c r="U57" s="161">
        <f t="shared" si="39"/>
        <v>1.91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98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>
        <v>45</v>
      </c>
      <c r="B58" s="158" t="s">
        <v>188</v>
      </c>
      <c r="C58" s="191" t="s">
        <v>189</v>
      </c>
      <c r="D58" s="160" t="s">
        <v>129</v>
      </c>
      <c r="E58" s="166">
        <v>27</v>
      </c>
      <c r="F58" s="168">
        <f>H58+J58</f>
        <v>0</v>
      </c>
      <c r="G58" s="169">
        <f t="shared" si="33"/>
        <v>0</v>
      </c>
      <c r="H58" s="169"/>
      <c r="I58" s="169">
        <f t="shared" si="34"/>
        <v>0</v>
      </c>
      <c r="J58" s="169"/>
      <c r="K58" s="169">
        <f t="shared" si="35"/>
        <v>0</v>
      </c>
      <c r="L58" s="169">
        <v>21</v>
      </c>
      <c r="M58" s="169">
        <f t="shared" si="36"/>
        <v>0</v>
      </c>
      <c r="N58" s="161">
        <v>4.0000000000000003E-5</v>
      </c>
      <c r="O58" s="161">
        <f t="shared" si="37"/>
        <v>1.08E-3</v>
      </c>
      <c r="P58" s="161">
        <v>0</v>
      </c>
      <c r="Q58" s="161">
        <f t="shared" si="38"/>
        <v>0</v>
      </c>
      <c r="R58" s="161"/>
      <c r="S58" s="161"/>
      <c r="T58" s="162">
        <v>6.2E-2</v>
      </c>
      <c r="U58" s="161">
        <f t="shared" si="39"/>
        <v>1.67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98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>
        <v>46</v>
      </c>
      <c r="B59" s="158" t="s">
        <v>190</v>
      </c>
      <c r="C59" s="191" t="s">
        <v>191</v>
      </c>
      <c r="D59" s="160" t="s">
        <v>97</v>
      </c>
      <c r="E59" s="166">
        <v>35.799999999999997</v>
      </c>
      <c r="F59" s="168">
        <f t="shared" si="32"/>
        <v>0</v>
      </c>
      <c r="G59" s="169">
        <f t="shared" si="33"/>
        <v>0</v>
      </c>
      <c r="H59" s="169"/>
      <c r="I59" s="169">
        <f t="shared" si="34"/>
        <v>0</v>
      </c>
      <c r="J59" s="169"/>
      <c r="K59" s="169">
        <f t="shared" si="35"/>
        <v>0</v>
      </c>
      <c r="L59" s="169">
        <v>21</v>
      </c>
      <c r="M59" s="169">
        <f t="shared" si="36"/>
        <v>0</v>
      </c>
      <c r="N59" s="161">
        <v>0</v>
      </c>
      <c r="O59" s="161">
        <f t="shared" si="37"/>
        <v>0</v>
      </c>
      <c r="P59" s="161">
        <v>0</v>
      </c>
      <c r="Q59" s="161">
        <f t="shared" si="38"/>
        <v>0</v>
      </c>
      <c r="R59" s="161"/>
      <c r="S59" s="161"/>
      <c r="T59" s="162">
        <v>3.1E-2</v>
      </c>
      <c r="U59" s="161">
        <f t="shared" si="39"/>
        <v>1.1100000000000001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98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2">
        <v>47</v>
      </c>
      <c r="B60" s="158" t="s">
        <v>192</v>
      </c>
      <c r="C60" s="191" t="s">
        <v>193</v>
      </c>
      <c r="D60" s="160" t="s">
        <v>129</v>
      </c>
      <c r="E60" s="166">
        <v>27</v>
      </c>
      <c r="F60" s="168">
        <f t="shared" si="32"/>
        <v>0</v>
      </c>
      <c r="G60" s="169">
        <f t="shared" si="33"/>
        <v>0</v>
      </c>
      <c r="H60" s="169"/>
      <c r="I60" s="169">
        <f t="shared" si="34"/>
        <v>0</v>
      </c>
      <c r="J60" s="169"/>
      <c r="K60" s="169">
        <f t="shared" si="35"/>
        <v>0</v>
      </c>
      <c r="L60" s="169">
        <v>21</v>
      </c>
      <c r="M60" s="169">
        <f t="shared" si="36"/>
        <v>0</v>
      </c>
      <c r="N60" s="161">
        <v>0</v>
      </c>
      <c r="O60" s="161">
        <f t="shared" si="37"/>
        <v>0</v>
      </c>
      <c r="P60" s="161">
        <v>0</v>
      </c>
      <c r="Q60" s="161">
        <f t="shared" si="38"/>
        <v>0</v>
      </c>
      <c r="R60" s="161"/>
      <c r="S60" s="161"/>
      <c r="T60" s="162">
        <v>6.2E-2</v>
      </c>
      <c r="U60" s="161">
        <f t="shared" si="39"/>
        <v>1.67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98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2">
        <v>48</v>
      </c>
      <c r="B61" s="158" t="s">
        <v>194</v>
      </c>
      <c r="C61" s="191" t="s">
        <v>195</v>
      </c>
      <c r="D61" s="160" t="s">
        <v>129</v>
      </c>
      <c r="E61" s="166">
        <v>27</v>
      </c>
      <c r="F61" s="168">
        <f t="shared" si="32"/>
        <v>0</v>
      </c>
      <c r="G61" s="169">
        <f t="shared" si="33"/>
        <v>0</v>
      </c>
      <c r="H61" s="169"/>
      <c r="I61" s="169">
        <f t="shared" si="34"/>
        <v>0</v>
      </c>
      <c r="J61" s="169"/>
      <c r="K61" s="169">
        <f t="shared" si="35"/>
        <v>0</v>
      </c>
      <c r="L61" s="169">
        <v>21</v>
      </c>
      <c r="M61" s="169">
        <f t="shared" si="36"/>
        <v>0</v>
      </c>
      <c r="N61" s="161">
        <v>0</v>
      </c>
      <c r="O61" s="161">
        <f t="shared" si="37"/>
        <v>0</v>
      </c>
      <c r="P61" s="161">
        <v>0</v>
      </c>
      <c r="Q61" s="161">
        <f t="shared" si="38"/>
        <v>0</v>
      </c>
      <c r="R61" s="161"/>
      <c r="S61" s="161"/>
      <c r="T61" s="162">
        <v>0.26800000000000002</v>
      </c>
      <c r="U61" s="161">
        <f t="shared" si="39"/>
        <v>7.24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98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2">
        <v>49</v>
      </c>
      <c r="B62" s="158" t="s">
        <v>196</v>
      </c>
      <c r="C62" s="191" t="s">
        <v>197</v>
      </c>
      <c r="D62" s="160" t="s">
        <v>114</v>
      </c>
      <c r="E62" s="166">
        <v>0.77764999999999995</v>
      </c>
      <c r="F62" s="168">
        <f t="shared" si="32"/>
        <v>0</v>
      </c>
      <c r="G62" s="169">
        <f t="shared" si="33"/>
        <v>0</v>
      </c>
      <c r="H62" s="169"/>
      <c r="I62" s="169">
        <f t="shared" si="34"/>
        <v>0</v>
      </c>
      <c r="J62" s="169"/>
      <c r="K62" s="169">
        <f t="shared" si="35"/>
        <v>0</v>
      </c>
      <c r="L62" s="169">
        <v>21</v>
      </c>
      <c r="M62" s="169">
        <f t="shared" si="36"/>
        <v>0</v>
      </c>
      <c r="N62" s="161">
        <v>0</v>
      </c>
      <c r="O62" s="161">
        <f t="shared" si="37"/>
        <v>0</v>
      </c>
      <c r="P62" s="161">
        <v>0</v>
      </c>
      <c r="Q62" s="161">
        <f t="shared" si="38"/>
        <v>0</v>
      </c>
      <c r="R62" s="161"/>
      <c r="S62" s="161"/>
      <c r="T62" s="162">
        <v>3.0750000000000002</v>
      </c>
      <c r="U62" s="161">
        <f t="shared" si="39"/>
        <v>2.39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98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53" t="s">
        <v>93</v>
      </c>
      <c r="B63" s="159" t="s">
        <v>64</v>
      </c>
      <c r="C63" s="192" t="s">
        <v>65</v>
      </c>
      <c r="D63" s="163"/>
      <c r="E63" s="167"/>
      <c r="F63" s="170"/>
      <c r="G63" s="170">
        <f>SUMIF(AE64:AE65,"&lt;&gt;NOR",G64:G65)</f>
        <v>0</v>
      </c>
      <c r="H63" s="170"/>
      <c r="I63" s="170">
        <f>SUM(I64:I65)</f>
        <v>0</v>
      </c>
      <c r="J63" s="170"/>
      <c r="K63" s="170">
        <f>SUM(K64:K65)</f>
        <v>0</v>
      </c>
      <c r="L63" s="170"/>
      <c r="M63" s="170">
        <f>SUM(M64:M65)</f>
        <v>0</v>
      </c>
      <c r="N63" s="164"/>
      <c r="O63" s="164">
        <f>SUM(O64:O65)</f>
        <v>1.4999999999999999E-2</v>
      </c>
      <c r="P63" s="164"/>
      <c r="Q63" s="164">
        <f>SUM(Q64:Q65)</f>
        <v>0</v>
      </c>
      <c r="R63" s="164"/>
      <c r="S63" s="164"/>
      <c r="T63" s="165"/>
      <c r="U63" s="164">
        <f>SUM(U64:U65)</f>
        <v>76.05</v>
      </c>
      <c r="AE63" t="s">
        <v>94</v>
      </c>
    </row>
    <row r="64" spans="1:60" outlineLevel="1">
      <c r="A64" s="152">
        <v>50</v>
      </c>
      <c r="B64" s="158" t="s">
        <v>198</v>
      </c>
      <c r="C64" s="191" t="s">
        <v>199</v>
      </c>
      <c r="D64" s="160" t="s">
        <v>200</v>
      </c>
      <c r="E64" s="166">
        <v>250</v>
      </c>
      <c r="F64" s="168">
        <f>H64+J64</f>
        <v>0</v>
      </c>
      <c r="G64" s="169">
        <f>ROUND(E64*F64,2)</f>
        <v>0</v>
      </c>
      <c r="H64" s="169"/>
      <c r="I64" s="169">
        <f>ROUND(E64*H64,2)</f>
        <v>0</v>
      </c>
      <c r="J64" s="169"/>
      <c r="K64" s="169">
        <f>ROUND(E64*J64,2)</f>
        <v>0</v>
      </c>
      <c r="L64" s="169">
        <v>21</v>
      </c>
      <c r="M64" s="169">
        <f>G64*(1+L64/100)</f>
        <v>0</v>
      </c>
      <c r="N64" s="161">
        <v>6.0000000000000002E-5</v>
      </c>
      <c r="O64" s="161">
        <f>ROUND(E64*N64,5)</f>
        <v>1.4999999999999999E-2</v>
      </c>
      <c r="P64" s="161">
        <v>0</v>
      </c>
      <c r="Q64" s="161">
        <f>ROUND(E64*P64,5)</f>
        <v>0</v>
      </c>
      <c r="R64" s="161"/>
      <c r="S64" s="161"/>
      <c r="T64" s="162">
        <v>0.30399999999999999</v>
      </c>
      <c r="U64" s="161">
        <f>ROUND(E64*T64,2)</f>
        <v>76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98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9">
        <v>51</v>
      </c>
      <c r="B65" s="180" t="s">
        <v>201</v>
      </c>
      <c r="C65" s="193" t="s">
        <v>202</v>
      </c>
      <c r="D65" s="181" t="s">
        <v>114</v>
      </c>
      <c r="E65" s="182">
        <v>1.4999999999999999E-2</v>
      </c>
      <c r="F65" s="183">
        <f>H65+J65</f>
        <v>0</v>
      </c>
      <c r="G65" s="184">
        <f>ROUND(E65*F65,2)</f>
        <v>0</v>
      </c>
      <c r="H65" s="184"/>
      <c r="I65" s="184">
        <f>ROUND(E65*H65,2)</f>
        <v>0</v>
      </c>
      <c r="J65" s="184"/>
      <c r="K65" s="184">
        <f>ROUND(E65*J65,2)</f>
        <v>0</v>
      </c>
      <c r="L65" s="184">
        <v>21</v>
      </c>
      <c r="M65" s="184">
        <f>G65*(1+L65/100)</f>
        <v>0</v>
      </c>
      <c r="N65" s="185">
        <v>0</v>
      </c>
      <c r="O65" s="185">
        <f>ROUND(E65*N65,5)</f>
        <v>0</v>
      </c>
      <c r="P65" s="185">
        <v>0</v>
      </c>
      <c r="Q65" s="185">
        <f>ROUND(E65*P65,5)</f>
        <v>0</v>
      </c>
      <c r="R65" s="185"/>
      <c r="S65" s="185"/>
      <c r="T65" s="186">
        <v>3.327</v>
      </c>
      <c r="U65" s="185">
        <f>ROUND(E65*T65,2)</f>
        <v>0.05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98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>
      <c r="A66" s="6"/>
      <c r="B66" s="7" t="s">
        <v>203</v>
      </c>
      <c r="C66" s="194" t="s">
        <v>203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v>15</v>
      </c>
      <c r="AD66">
        <v>21</v>
      </c>
    </row>
    <row r="67" spans="1:60">
      <c r="A67" s="187"/>
      <c r="B67" s="188" t="s">
        <v>28</v>
      </c>
      <c r="C67" s="195" t="s">
        <v>203</v>
      </c>
      <c r="D67" s="189"/>
      <c r="E67" s="189"/>
      <c r="F67" s="189"/>
      <c r="G67" s="190">
        <f>G8+G10+G19+G30+G45+G54+G63</f>
        <v>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f>SUMIF(L7:L65,AC66,G7:G65)</f>
        <v>0</v>
      </c>
      <c r="AD67">
        <f>SUMIF(L7:L65,AD66,G7:G65)</f>
        <v>0</v>
      </c>
      <c r="AE67" t="s">
        <v>204</v>
      </c>
    </row>
    <row r="68" spans="1:60">
      <c r="A68" s="6"/>
      <c r="B68" s="7" t="s">
        <v>203</v>
      </c>
      <c r="C68" s="194" t="s">
        <v>203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60">
      <c r="A69" s="6"/>
      <c r="B69" s="7" t="s">
        <v>203</v>
      </c>
      <c r="C69" s="194" t="s">
        <v>203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60">
      <c r="A70" s="257" t="s">
        <v>205</v>
      </c>
      <c r="B70" s="257"/>
      <c r="C70" s="258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>
      <c r="A71" s="259"/>
      <c r="B71" s="260"/>
      <c r="C71" s="261"/>
      <c r="D71" s="260"/>
      <c r="E71" s="260"/>
      <c r="F71" s="260"/>
      <c r="G71" s="262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E71" t="s">
        <v>206</v>
      </c>
    </row>
    <row r="72" spans="1:60">
      <c r="A72" s="263"/>
      <c r="B72" s="264"/>
      <c r="C72" s="265"/>
      <c r="D72" s="264"/>
      <c r="E72" s="264"/>
      <c r="F72" s="264"/>
      <c r="G72" s="26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>
      <c r="A73" s="263"/>
      <c r="B73" s="264"/>
      <c r="C73" s="265"/>
      <c r="D73" s="264"/>
      <c r="E73" s="264"/>
      <c r="F73" s="264"/>
      <c r="G73" s="26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>
      <c r="A74" s="263"/>
      <c r="B74" s="264"/>
      <c r="C74" s="265"/>
      <c r="D74" s="264"/>
      <c r="E74" s="264"/>
      <c r="F74" s="264"/>
      <c r="G74" s="26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>
      <c r="A75" s="267"/>
      <c r="B75" s="268"/>
      <c r="C75" s="269"/>
      <c r="D75" s="268"/>
      <c r="E75" s="268"/>
      <c r="F75" s="268"/>
      <c r="G75" s="270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>
      <c r="A76" s="6"/>
      <c r="B76" s="7" t="s">
        <v>203</v>
      </c>
      <c r="C76" s="194" t="s">
        <v>203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>
      <c r="C77" s="196"/>
      <c r="AE77" t="s">
        <v>207</v>
      </c>
    </row>
  </sheetData>
  <sheetProtection password="E9AE" sheet="1" objects="1" scenarios="1"/>
  <mergeCells count="6">
    <mergeCell ref="A71:G75"/>
    <mergeCell ref="A1:G1"/>
    <mergeCell ref="C2:G2"/>
    <mergeCell ref="C3:G3"/>
    <mergeCell ref="C4:G4"/>
    <mergeCell ref="A70:C70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d-hyn</dc:creator>
  <cp:lastModifiedBy>David</cp:lastModifiedBy>
  <cp:lastPrinted>2014-02-28T09:52:57Z</cp:lastPrinted>
  <dcterms:created xsi:type="dcterms:W3CDTF">2009-04-08T07:15:50Z</dcterms:created>
  <dcterms:modified xsi:type="dcterms:W3CDTF">2023-12-18T11:54:12Z</dcterms:modified>
</cp:coreProperties>
</file>